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autoCompressPictures="0" defaultThemeVersion="202300"/>
  <mc:AlternateContent xmlns:mc="http://schemas.openxmlformats.org/markup-compatibility/2006">
    <mc:Choice Requires="x15">
      <x15ac:absPath xmlns:x15ac="http://schemas.microsoft.com/office/spreadsheetml/2010/11/ac" url="K:\DE0061-Konzernabschlussdokumente\Zwischenberichte\Zwischenberichte 2025\Q2\02 Arbeitsversionen\"/>
    </mc:Choice>
  </mc:AlternateContent>
  <xr:revisionPtr revIDLastSave="0" documentId="13_ncr:1_{95211B6B-1194-41BA-A7C6-838AB4E97B70}" xr6:coauthVersionLast="47" xr6:coauthVersionMax="47" xr10:uidLastSave="{00000000-0000-0000-0000-000000000000}"/>
  <bookViews>
    <workbookView xWindow="-120" yWindow="-120" windowWidth="29040" windowHeight="15720" tabRatio="500" activeTab="1" xr2:uid="{00000000-000D-0000-FFFF-FFFF00000000}"/>
  </bookViews>
  <sheets>
    <sheet name="Customer Segments" sheetId="1" r:id="rId1"/>
    <sheet name="Key figures continuing op." sheetId="2" r:id="rId2"/>
    <sheet name="Income statement" sheetId="3" r:id="rId3"/>
    <sheet name="Balance sheet" sheetId="4" r:id="rId4"/>
    <sheet name="Statement of cash flows " sheetId="5" r:id="rId5"/>
    <sheet name="Ten-year summary K+S Group" sheetId="6" r:id="rId6"/>
    <sheet name="ESG"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2" l="1"/>
  <c r="AA32" i="2"/>
  <c r="S32" i="2"/>
  <c r="AA31" i="2"/>
  <c r="S31" i="2"/>
  <c r="AA30" i="2"/>
  <c r="AA29" i="2"/>
  <c r="S29" i="2"/>
  <c r="AA28" i="2"/>
  <c r="S28" i="2"/>
  <c r="AA26" i="2"/>
  <c r="S26" i="2"/>
  <c r="AA25" i="2"/>
  <c r="T23" i="2"/>
  <c r="T25" i="2"/>
  <c r="S23" i="2"/>
  <c r="S25" i="2"/>
  <c r="AA24" i="2"/>
  <c r="S24" i="2"/>
  <c r="AA23" i="2"/>
  <c r="AR22" i="2"/>
  <c r="S21" i="2"/>
  <c r="AR17" i="2"/>
  <c r="AO35" i="1"/>
  <c r="AN35" i="1"/>
  <c r="AJ11" i="1"/>
  <c r="AJ35" i="1"/>
  <c r="AJ33" i="1"/>
  <c r="AJ32" i="1"/>
  <c r="AJ30" i="1"/>
  <c r="AJ29" i="1"/>
  <c r="AJ28" i="1"/>
  <c r="Z22" i="1"/>
  <c r="Y22" i="1"/>
  <c r="AO11" i="1"/>
  <c r="AN11" i="1"/>
</calcChain>
</file>

<file path=xl/sharedStrings.xml><?xml version="1.0" encoding="utf-8"?>
<sst xmlns="http://schemas.openxmlformats.org/spreadsheetml/2006/main" count="580" uniqueCount="345">
  <si>
    <t>K+S Aktiengesellschaft - continuing operations</t>
  </si>
  <si>
    <t>Revenues by Customer Segment</t>
  </si>
  <si>
    <t>Unit</t>
  </si>
  <si>
    <t>Q1/2019</t>
  </si>
  <si>
    <t>Q2/2019</t>
  </si>
  <si>
    <t>Q3/2019</t>
  </si>
  <si>
    <t>Q4/2019</t>
  </si>
  <si>
    <t>FY/2019</t>
  </si>
  <si>
    <t>Q1/2020</t>
  </si>
  <si>
    <t>Q2/2020</t>
  </si>
  <si>
    <t>Q3/2020</t>
  </si>
  <si>
    <t>Q4/2020</t>
  </si>
  <si>
    <t>FY/2020</t>
  </si>
  <si>
    <t>Q1/2021</t>
  </si>
  <si>
    <t>Q2/2021</t>
  </si>
  <si>
    <t>Q3/2021</t>
  </si>
  <si>
    <t>Q4/2021</t>
  </si>
  <si>
    <t>FY/2021</t>
  </si>
  <si>
    <t>Q1/2022</t>
  </si>
  <si>
    <t>Q2/2022</t>
  </si>
  <si>
    <t>Q3/2022</t>
  </si>
  <si>
    <t>Q4/2022</t>
  </si>
  <si>
    <t>FY/2022</t>
  </si>
  <si>
    <t>Q1/2023</t>
  </si>
  <si>
    <t>Q2/2023</t>
  </si>
  <si>
    <t>Q3/2023</t>
  </si>
  <si>
    <t>Q4/2023</t>
  </si>
  <si>
    <t>FY/2023</t>
  </si>
  <si>
    <t>Q1/2024</t>
  </si>
  <si>
    <t>Q2/2024</t>
  </si>
  <si>
    <t>Q3/2024</t>
  </si>
  <si>
    <t>Q4/2024</t>
  </si>
  <si>
    <t>FY/2024</t>
  </si>
  <si>
    <t>Q1/2025</t>
  </si>
  <si>
    <t>Q2/2025</t>
  </si>
  <si>
    <t>Agriculture</t>
  </si>
  <si>
    <t>€ million</t>
  </si>
  <si>
    <t>Industry+</t>
  </si>
  <si>
    <t>K+S Group</t>
  </si>
  <si>
    <r>
      <rPr>
        <b/>
        <sz val="10"/>
        <color rgb="FF000000"/>
        <rFont val="Arial"/>
      </rPr>
      <t xml:space="preserve">EBITDA </t>
    </r>
    <r>
      <rPr>
        <b/>
        <vertAlign val="superscript"/>
        <sz val="10"/>
        <color rgb="FF000000"/>
        <rFont val="Arial"/>
      </rPr>
      <t>1</t>
    </r>
  </si>
  <si>
    <t>Fundamentals</t>
  </si>
  <si>
    <t>Customer Segment Agriculture</t>
  </si>
  <si>
    <t>Revenues by product group - Total</t>
  </si>
  <si>
    <t>- Revenues MOP</t>
  </si>
  <si>
    <t>- Revenues Fertilizer Specialities</t>
  </si>
  <si>
    <t>Sales volume by product group - Total</t>
  </si>
  <si>
    <t>million tonnes</t>
  </si>
  <si>
    <t>- Sales volume MOP</t>
  </si>
  <si>
    <t>- Sales volume Fertilizer Specialities</t>
  </si>
  <si>
    <t xml:space="preserve">   - thereof Sales volume trade goods</t>
  </si>
  <si>
    <t>Revenues by region</t>
  </si>
  <si>
    <t>- Revenues Europe</t>
  </si>
  <si>
    <t>- Revenues Overseas</t>
  </si>
  <si>
    <t xml:space="preserve">  - Revenues Overseas</t>
  </si>
  <si>
    <t>$ million</t>
  </si>
  <si>
    <t>Sales volume by region</t>
  </si>
  <si>
    <t>- Sales volume Europe</t>
  </si>
  <si>
    <t>- Sales volume Overseas</t>
  </si>
  <si>
    <t>Average selling price (incl. trade goods)</t>
  </si>
  <si>
    <t>€/t</t>
  </si>
  <si>
    <t>- Average selling price MOP</t>
  </si>
  <si>
    <t>- Average selling price Fertilizer Specialities</t>
  </si>
  <si>
    <t>Average selling price Europe</t>
  </si>
  <si>
    <t>Average selling price Overseas</t>
  </si>
  <si>
    <t>USD/t</t>
  </si>
  <si>
    <t>Customer Segment Industry+</t>
  </si>
  <si>
    <t>Sales volume - Total</t>
  </si>
  <si>
    <t xml:space="preserve">   - thereof: Sales volume de-icing salt</t>
  </si>
  <si>
    <t>1 Q4/2021: Without REKS one-off of +€219.2 million in EBITDA and +€174.4 million in Group earnings and +€88.6 million in FCF; for all earnings figures: in 2021, the disclosure of the reversal effects of mining provisions was restated with a positve effect on EBITDA (+€98.2 million) and a corresponding negative effect on financial result; therefore neutral for Group earnings. EBITDA is defined as earnings before income taxes, interest, depreciation and amortization, adjusted for the amount of depreciation and amortization recognized directly in equity in connection with own work capitalized, the result of fluctuations in the fair value of operating forecast hedges still outstanding, and changes in the fair value of realized operating forecast hedges recognized in prior periods.</t>
  </si>
  <si>
    <r>
      <rPr>
        <b/>
        <sz val="13"/>
        <color rgb="FF000000"/>
        <rFont val="Calibri"/>
      </rPr>
      <t xml:space="preserve">Key figures - continuing operations </t>
    </r>
    <r>
      <rPr>
        <b/>
        <vertAlign val="superscript"/>
        <sz val="13"/>
        <color rgb="FF000000"/>
        <rFont val="Calibri"/>
      </rPr>
      <t>1</t>
    </r>
  </si>
  <si>
    <t>H1/2020</t>
  </si>
  <si>
    <t>9M/2020</t>
  </si>
  <si>
    <t>H1/2021</t>
  </si>
  <si>
    <t>9M/2021</t>
  </si>
  <si>
    <t>H1/2022</t>
  </si>
  <si>
    <t>9M/2022</t>
  </si>
  <si>
    <t>H1/2023</t>
  </si>
  <si>
    <t>9M/2023</t>
  </si>
  <si>
    <t>H1/2024</t>
  </si>
  <si>
    <t>9M/2024</t>
  </si>
  <si>
    <t>Revenues</t>
  </si>
  <si>
    <r>
      <rPr>
        <sz val="10"/>
        <color rgb="FF000000"/>
        <rFont val="Arial"/>
      </rPr>
      <t>EBITDA</t>
    </r>
    <r>
      <rPr>
        <vertAlign val="superscript"/>
        <sz val="8"/>
        <color rgb="FF000000"/>
        <rFont val="Arial"/>
      </rPr>
      <t xml:space="preserve"> 2</t>
    </r>
  </si>
  <si>
    <r>
      <rPr>
        <sz val="10"/>
        <color rgb="FF000000"/>
        <rFont val="Arial"/>
      </rPr>
      <t>Depreciation and amortization</t>
    </r>
    <r>
      <rPr>
        <sz val="9"/>
        <color rgb="FF000000"/>
        <rFont val="Arial"/>
      </rPr>
      <t xml:space="preserve"> </t>
    </r>
    <r>
      <rPr>
        <vertAlign val="superscript"/>
        <sz val="8"/>
        <color rgb="FF000000"/>
        <rFont val="Arial"/>
      </rPr>
      <t>3</t>
    </r>
  </si>
  <si>
    <r>
      <rPr>
        <b/>
        <sz val="10"/>
        <color rgb="FF000000"/>
        <rFont val="Arial"/>
      </rPr>
      <t xml:space="preserve">Customer segment Agriculture </t>
    </r>
    <r>
      <rPr>
        <b/>
        <vertAlign val="superscript"/>
        <sz val="8"/>
        <color rgb="FF000000"/>
        <rFont val="Arial"/>
      </rPr>
      <t>4</t>
    </r>
  </si>
  <si>
    <t>Sales volumes</t>
  </si>
  <si>
    <t>t million</t>
  </si>
  <si>
    <r>
      <rPr>
        <b/>
        <sz val="10"/>
        <color rgb="FF000000"/>
        <rFont val="Arial"/>
      </rPr>
      <t>Customer segment Industry+</t>
    </r>
    <r>
      <rPr>
        <b/>
        <vertAlign val="superscript"/>
        <sz val="10"/>
        <color rgb="FF000000"/>
        <rFont val="Arial"/>
      </rPr>
      <t xml:space="preserve"> </t>
    </r>
    <r>
      <rPr>
        <b/>
        <vertAlign val="superscript"/>
        <sz val="8"/>
        <color rgb="FF000000"/>
        <rFont val="Arial"/>
      </rPr>
      <t>4</t>
    </r>
  </si>
  <si>
    <t xml:space="preserve">– thereof de-icing salt </t>
  </si>
  <si>
    <r>
      <rPr>
        <sz val="10"/>
        <color rgb="FF000000"/>
        <rFont val="Arial"/>
      </rPr>
      <t>Capital expenditure (CapEx)</t>
    </r>
    <r>
      <rPr>
        <vertAlign val="superscript"/>
        <sz val="8"/>
        <color rgb="FF000000"/>
        <rFont val="Arial"/>
      </rPr>
      <t xml:space="preserve"> 5</t>
    </r>
  </si>
  <si>
    <t>Net cash flow from operating activities</t>
  </si>
  <si>
    <t>Adjusted cash flow from investing activities</t>
  </si>
  <si>
    <t>Adjusted free cash flow</t>
  </si>
  <si>
    <t>Working Capital (2020 incl. discontinued operations)</t>
  </si>
  <si>
    <t>1.102.5</t>
  </si>
  <si>
    <t>Net financial liabilities (-)(2020 incl. discontinued operations)/net financial asset position (+)</t>
  </si>
  <si>
    <r>
      <rPr>
        <sz val="10"/>
        <color rgb="FF000000"/>
        <rFont val="Arial"/>
      </rPr>
      <t xml:space="preserve">Net financial liabilities/EBITDA (LTM) </t>
    </r>
    <r>
      <rPr>
        <vertAlign val="superscript"/>
        <sz val="8"/>
        <color rgb="FF000000"/>
        <rFont val="Arial"/>
      </rPr>
      <t>6</t>
    </r>
    <r>
      <rPr>
        <sz val="10"/>
        <color rgb="FF000000"/>
        <rFont val="Arial"/>
      </rPr>
      <t xml:space="preserve"> (2020 incl. discontinued operations)</t>
    </r>
  </si>
  <si>
    <t xml:space="preserve">x- times </t>
  </si>
  <si>
    <r>
      <rPr>
        <sz val="10"/>
        <color rgb="FF000000"/>
        <rFont val="Calibri"/>
      </rPr>
      <t>–</t>
    </r>
    <r>
      <rPr>
        <vertAlign val="superscript"/>
        <sz val="10"/>
        <color rgb="FF000000"/>
        <rFont val="Calibri"/>
      </rPr>
      <t>9</t>
    </r>
  </si>
  <si>
    <r>
      <rPr>
        <b/>
        <sz val="10"/>
        <color rgb="FF000000"/>
        <rFont val="Calibri"/>
      </rPr>
      <t>–</t>
    </r>
    <r>
      <rPr>
        <b/>
        <vertAlign val="superscript"/>
        <sz val="10"/>
        <color rgb="FF000000"/>
        <rFont val="Calibri"/>
      </rPr>
      <t>9</t>
    </r>
  </si>
  <si>
    <r>
      <rPr>
        <sz val="10"/>
        <color rgb="FF000000"/>
        <rFont val="Calibri"/>
      </rPr>
      <t>–</t>
    </r>
    <r>
      <rPr>
        <sz val="10"/>
        <color rgb="FF000000"/>
        <rFont val="Calibri"/>
      </rPr>
      <t xml:space="preserve"> </t>
    </r>
    <r>
      <rPr>
        <vertAlign val="superscript"/>
        <sz val="10"/>
        <color rgb="FF000000"/>
        <rFont val="Calibri"/>
      </rPr>
      <t>9</t>
    </r>
  </si>
  <si>
    <r>
      <rPr>
        <b/>
        <sz val="10"/>
        <color rgb="FFFFFFFF"/>
        <rFont val="Arial"/>
      </rPr>
      <t>Q4/2023</t>
    </r>
  </si>
  <si>
    <r>
      <rPr>
        <sz val="10"/>
        <color rgb="FF000000"/>
        <rFont val="Arial"/>
      </rPr>
      <t xml:space="preserve">Group earnings from continuing operations without impairment effects, adjusted </t>
    </r>
    <r>
      <rPr>
        <vertAlign val="superscript"/>
        <sz val="10"/>
        <color rgb="FF000000"/>
        <rFont val="Arial"/>
      </rPr>
      <t>2,</t>
    </r>
    <r>
      <rPr>
        <sz val="10"/>
        <color rgb="FF000000"/>
        <rFont val="Arial"/>
      </rPr>
      <t xml:space="preserve"> </t>
    </r>
    <r>
      <rPr>
        <vertAlign val="superscript"/>
        <sz val="10"/>
        <color rgb="FF000000"/>
        <rFont val="Arial"/>
      </rPr>
      <t>7</t>
    </r>
  </si>
  <si>
    <r>
      <rPr>
        <sz val="10"/>
        <color rgb="FF000000"/>
        <rFont val="Arial"/>
      </rPr>
      <t xml:space="preserve">Group earnings from continuing operations, adjusted </t>
    </r>
    <r>
      <rPr>
        <vertAlign val="superscript"/>
        <sz val="10"/>
        <color rgb="FF000000"/>
        <rFont val="Arial"/>
      </rPr>
      <t>7</t>
    </r>
  </si>
  <si>
    <r>
      <rPr>
        <sz val="10"/>
        <color rgb="FF000000"/>
        <rFont val="Arial"/>
      </rPr>
      <t xml:space="preserve">Earnings per share from continuing operations without impairment effects, adjusted </t>
    </r>
    <r>
      <rPr>
        <vertAlign val="superscript"/>
        <sz val="10"/>
        <color rgb="FF000000"/>
        <rFont val="Arial"/>
      </rPr>
      <t>2, 7</t>
    </r>
  </si>
  <si>
    <t>€</t>
  </si>
  <si>
    <r>
      <rPr>
        <sz val="10"/>
        <color rgb="FF000000"/>
        <rFont val="Arial"/>
      </rPr>
      <t xml:space="preserve">Earnings per share from continuing operations, adjusted </t>
    </r>
    <r>
      <rPr>
        <vertAlign val="superscript"/>
        <sz val="10"/>
        <color rgb="FF000000"/>
        <rFont val="Arial"/>
      </rPr>
      <t>7</t>
    </r>
  </si>
  <si>
    <r>
      <rPr>
        <sz val="10"/>
        <color rgb="FF000000"/>
        <rFont val="Arial"/>
      </rPr>
      <t xml:space="preserve">Earnings after operating hedges </t>
    </r>
    <r>
      <rPr>
        <vertAlign val="superscript"/>
        <sz val="10"/>
        <color rgb="FF000000"/>
        <rFont val="Arial"/>
      </rPr>
      <t>2</t>
    </r>
    <r>
      <rPr>
        <sz val="10"/>
        <color rgb="FF000000"/>
        <rFont val="Arial"/>
      </rPr>
      <t xml:space="preserve"> </t>
    </r>
  </si>
  <si>
    <r>
      <rPr>
        <sz val="10"/>
        <color rgb="FF000000"/>
        <rFont val="Arial"/>
      </rPr>
      <t xml:space="preserve">Financial result </t>
    </r>
    <r>
      <rPr>
        <vertAlign val="superscript"/>
        <sz val="10"/>
        <color rgb="FF000000"/>
        <rFont val="Arial"/>
      </rPr>
      <t>2</t>
    </r>
  </si>
  <si>
    <t>5,3</t>
  </si>
  <si>
    <t>Income before tax</t>
  </si>
  <si>
    <t>Income tax expenses</t>
  </si>
  <si>
    <r>
      <rPr>
        <sz val="10"/>
        <color rgb="FF000000"/>
        <rFont val="Arial"/>
      </rPr>
      <t xml:space="preserve">Group earnings after tax and non-controlling interests </t>
    </r>
    <r>
      <rPr>
        <vertAlign val="superscript"/>
        <sz val="10"/>
        <color rgb="FF000000"/>
        <rFont val="Arial"/>
      </rPr>
      <t>10</t>
    </r>
  </si>
  <si>
    <t>1 Rounding differences may arise in percentages and figures. 
2 Q4/2021: Without REKS one-off of +€219.2 million in EBITDA and +€174.4 million in Group earnings and +€88.6 million in FCF; for all earnings figures: in 2021, the disclosure of the reversal effects of mining provisions was restated with a positve effect on EBITDA (+€98.2 million) and a corresponding negative effect on financial result; therefore neutral for Group earnings. EBITDA is defined as earnings before income taxes, interest, depreciation and amortization, adjusted for the amount of depreciation and amortization recognized directly in equity in connection with own work capitalized, the result of fluctuations in the fair value of operating forecast hedges still outstanding, and changes in the fair value of realized operating forecast hedges recognized in prior periods.
3 Relates to scheduled depreciation and amortization for property, plant and equipment, intangible assets and impairment losses/reversals of impairment losses on investments accounted for using the equity method, adjusted for the amount of depreciation and amortization recognized directly in equity as part of own work capitalized.
4 No segments according to IFRS 8.
5 Relates to cash payments for investments in property, plant, and equipment and intangible assets, excluding leases in accordance with IFRS 16.
6 LTM = last twelve months.
7 The adjusted key figures include the gains/losses from operating forecast hedges for the respective reporting period; effects from changes in the fair value of hedges are eliminated. The effects on deferred and cash taxes are also adjusted; tax rate 2024: 30.2% (2023: 30.2%).
8 Related to continuing and discontinued operations, as no retrospective restatement of the balance sheet as of December 31, 2020 has been made.
9 During these quarters: net financial asset position. 
10 For the years 2020 and 2021, the figures relate to the continuing and discontinued operations of the K+S Group. From 2022 onwards, the figures relate to the continuing operations of the K+S Group.</t>
  </si>
  <si>
    <t>Income statement</t>
  </si>
  <si>
    <t>in € million</t>
  </si>
  <si>
    <t>H1/2025</t>
  </si>
  <si>
    <t>Cost of goods sold</t>
  </si>
  <si>
    <t>Gross profit</t>
  </si>
  <si>
    <t>Selling, general and administrative expenses</t>
  </si>
  <si>
    <t>Other operating income</t>
  </si>
  <si>
    <t>Other operating expenses</t>
  </si>
  <si>
    <t xml:space="preserve">Share of profit or loss of equity-accounted investments </t>
  </si>
  <si>
    <t xml:space="preserve">Income from equity investments, net </t>
  </si>
  <si>
    <t>Gains/(losses) on operating anticipatory hedges</t>
  </si>
  <si>
    <t>Earnings after operating hedges</t>
  </si>
  <si>
    <t xml:space="preserve">Interest income </t>
  </si>
  <si>
    <t>Interest expense</t>
  </si>
  <si>
    <t xml:space="preserve">Other financial result </t>
  </si>
  <si>
    <t xml:space="preserve">Financial result </t>
  </si>
  <si>
    <t>Earnings before tax</t>
  </si>
  <si>
    <t>Income tax expense</t>
  </si>
  <si>
    <t>thereof deferred taxes</t>
  </si>
  <si>
    <t xml:space="preserve">Earnings after tax </t>
  </si>
  <si>
    <t>Anteile anderer Gesellschafter am Ergebnis</t>
  </si>
  <si>
    <t>Earnings after tax and non-controlling interests</t>
  </si>
  <si>
    <t>Earnings per share in € (undiluted ≙ diluted)</t>
  </si>
  <si>
    <t>Reconciliation of operating result and EBITDA</t>
  </si>
  <si>
    <t xml:space="preserve">in € million </t>
  </si>
  <si>
    <t>Income (–)/expense (+) from changes in fair value of the of outstanding operating anticipatory hedges</t>
  </si>
  <si>
    <t>Elimination of prior-period changes in the fair value of operating anticipatory hedges</t>
  </si>
  <si>
    <t>Earnings before operating hedges</t>
  </si>
  <si>
    <t>Depreciation and amortization (+)/impairment losses (+)/reversals of impairment losses (–) on non-current assets</t>
  </si>
  <si>
    <t>Capitalized depreciation (–)</t>
  </si>
  <si>
    <t>Impairment losses (+)/reversals of impairment losses (–) on investments accounted for using the equity method</t>
  </si>
  <si>
    <t>EBITDA</t>
  </si>
  <si>
    <t>Balance sheet</t>
  </si>
  <si>
    <t>Assets</t>
  </si>
  <si>
    <t>30.06.2024</t>
  </si>
  <si>
    <t>31.12.2024</t>
  </si>
  <si>
    <t>30.06.2025</t>
  </si>
  <si>
    <t xml:space="preserve">Intangible assets </t>
  </si>
  <si>
    <t xml:space="preserve">thereof goodwill from acquisitions of companies </t>
  </si>
  <si>
    <t xml:space="preserve">Property, plant, and equipment </t>
  </si>
  <si>
    <t xml:space="preserve">Investment properties </t>
  </si>
  <si>
    <t xml:space="preserve">Financial assets </t>
  </si>
  <si>
    <t xml:space="preserve">Investments accounted for using the equity method </t>
  </si>
  <si>
    <t xml:space="preserve">Other financial assets </t>
  </si>
  <si>
    <t xml:space="preserve">Other non-financial assets </t>
  </si>
  <si>
    <t xml:space="preserve">Securities and other financial assets </t>
  </si>
  <si>
    <t xml:space="preserve">Deferred taxes </t>
  </si>
  <si>
    <t>Income tax refund claims</t>
  </si>
  <si>
    <t xml:space="preserve">Non-current assets </t>
  </si>
  <si>
    <t>Inventories</t>
  </si>
  <si>
    <t xml:space="preserve">Trade receivables </t>
  </si>
  <si>
    <t>Other non-financial assets</t>
  </si>
  <si>
    <t xml:space="preserve">Income tax refund claims </t>
  </si>
  <si>
    <t xml:space="preserve">Cash and cash equivalents </t>
  </si>
  <si>
    <t>Assets held for sale</t>
  </si>
  <si>
    <t xml:space="preserve">Current assets </t>
  </si>
  <si>
    <t>ASSETS</t>
  </si>
  <si>
    <t>Equity and liabilities</t>
  </si>
  <si>
    <t xml:space="preserve">Issued capital </t>
  </si>
  <si>
    <t xml:space="preserve">Capital reserve </t>
  </si>
  <si>
    <t xml:space="preserve">Other reserves and net retained earnings </t>
  </si>
  <si>
    <t>Total equity attributable to shareholders of K+S Aktiengesellschaft</t>
  </si>
  <si>
    <t>Non-controlling interests</t>
  </si>
  <si>
    <t>Equity</t>
  </si>
  <si>
    <t xml:space="preserve">Financial liabilities </t>
  </si>
  <si>
    <t xml:space="preserve">Other financial liabilities </t>
  </si>
  <si>
    <t xml:space="preserve">Other non-financial liabilities </t>
  </si>
  <si>
    <t>Income tax liabilities</t>
  </si>
  <si>
    <t xml:space="preserve">Provisions for pensions and similar obligations </t>
  </si>
  <si>
    <t xml:space="preserve">Provisions for mining obligations </t>
  </si>
  <si>
    <t xml:space="preserve">Other provisions </t>
  </si>
  <si>
    <t xml:space="preserve">Non-current liabilities </t>
  </si>
  <si>
    <t xml:space="preserve">Trade payables </t>
  </si>
  <si>
    <t>Accrued liabilities</t>
  </si>
  <si>
    <t>Provisions</t>
  </si>
  <si>
    <t>Liabilities relating to assets held for sale</t>
  </si>
  <si>
    <t xml:space="preserve">Current liabilities </t>
  </si>
  <si>
    <t>EQUITY AND LIABILITIES</t>
  </si>
  <si>
    <t xml:space="preserve">Statement of cash flows </t>
  </si>
  <si>
    <t>im € million</t>
  </si>
  <si>
    <t>Earnings after operating hedges (from continuing operations)</t>
  </si>
  <si>
    <t xml:space="preserve">Income (–)/expenses (+) arising from changes in the fair value of outstanding operating anticipatory hedges </t>
  </si>
  <si>
    <t xml:space="preserve">Elimination of prior-period changes in the fair value of operating anticipatory hedges </t>
  </si>
  <si>
    <t>Depreciation, amortization, impairment losses (+)/
reversals of impairment losses (–) on intangible assets, PPE,
financial assets, and investments accounted for using the equity method</t>
  </si>
  <si>
    <t xml:space="preserve">Increase (+)/decrease (–) in non-current provisions </t>
  </si>
  <si>
    <t xml:space="preserve">Interest received and similar income </t>
  </si>
  <si>
    <t xml:space="preserve">Realized gains (+)/losses (–) on financial assets/liabilities </t>
  </si>
  <si>
    <t>Interest paid and similar expense</t>
  </si>
  <si>
    <t>Income tax paid (–)/refunded (+)</t>
  </si>
  <si>
    <t>Other non-cash expenses (+)/income (–) and other expenses</t>
  </si>
  <si>
    <t xml:space="preserve">Gain (–)/loss (+) on sale of assets and securities </t>
  </si>
  <si>
    <t xml:space="preserve">Increase (–)/decrease (+) in inventories </t>
  </si>
  <si>
    <t xml:space="preserve">Increase (–)/decrease (+) in receivables and other operating assets </t>
  </si>
  <si>
    <t xml:space="preserve">Increase (+)/decrease (–) in current operating liabilities </t>
  </si>
  <si>
    <t>Increase (+)/decrease (–) in current provisions</t>
  </si>
  <si>
    <t xml:space="preserve">Allocations to plan assets </t>
  </si>
  <si>
    <t>thereof from continuing operations</t>
  </si>
  <si>
    <t>thereof from discontinued operations</t>
  </si>
  <si>
    <t xml:space="preserve">Proceeds from sale of assets </t>
  </si>
  <si>
    <t xml:space="preserve">Purchases of intangible assets </t>
  </si>
  <si>
    <t xml:space="preserve">Purchases of property, plant, and equipment </t>
  </si>
  <si>
    <t xml:space="preserve">Dividend distributions by investments accounted for using the equity method </t>
  </si>
  <si>
    <t>Payments (-)/repayments(+) concerning financial assets/investments accounted for using the equity method and loans granted</t>
  </si>
  <si>
    <t>Proceeds from the sale of consolidated companies</t>
  </si>
  <si>
    <t>Cash outflows for the acquisition of consolidated companies</t>
  </si>
  <si>
    <t>Cash and cash equivalents of deconsolidated companies in the year under review</t>
  </si>
  <si>
    <t xml:space="preserve">Proceeds from sale of securities and other financial assets </t>
  </si>
  <si>
    <t>Purchases of securities and other financial asset</t>
  </si>
  <si>
    <t>Net cash used in investing activities</t>
  </si>
  <si>
    <t xml:space="preserve">Dividends paid </t>
  </si>
  <si>
    <t xml:space="preserve">Other proceeds from issuance of share capital </t>
  </si>
  <si>
    <t xml:space="preserve">Purchase of treasury shares </t>
  </si>
  <si>
    <t xml:space="preserve">Sale of treasury shares </t>
  </si>
  <si>
    <t xml:space="preserve">Repayment (–) of borrowings </t>
  </si>
  <si>
    <t>Proceeds (+) from borrowings</t>
  </si>
  <si>
    <t xml:space="preserve">Net cash from/(used in) financing activities </t>
  </si>
  <si>
    <t xml:space="preserve">Cash change in cash and cash equivalents </t>
  </si>
  <si>
    <t xml:space="preserve">Exchange rate-related change in cash and cash equivalents </t>
  </si>
  <si>
    <t>Consolidation-related changes in cash and cash equivalents</t>
  </si>
  <si>
    <t xml:space="preserve">Net change in cash and cash equivalents </t>
  </si>
  <si>
    <t xml:space="preserve">Net cash and cash equivalents as of January 1 </t>
  </si>
  <si>
    <t>Net cash and cash equivalents as of June 30</t>
  </si>
  <si>
    <t xml:space="preserve">thereof cash and cash equivalents </t>
  </si>
  <si>
    <t>thereof cash received from affiliated companies</t>
  </si>
  <si>
    <r>
      <rPr>
        <b/>
        <sz val="14"/>
        <color rgb="FFFFFFFF"/>
        <rFont val="Arial"/>
      </rPr>
      <t xml:space="preserve">Ten-year summary K+S Group </t>
    </r>
    <r>
      <rPr>
        <b/>
        <vertAlign val="superscript"/>
        <sz val="14"/>
        <color rgb="FFFFFFFF"/>
        <rFont val="Arial"/>
      </rPr>
      <t>1</t>
    </r>
  </si>
  <si>
    <t xml:space="preserve">Income Statement </t>
  </si>
  <si>
    <r>
      <rPr>
        <b/>
        <sz val="14"/>
        <color rgb="FFFFFFFF"/>
        <rFont val="Arial"/>
      </rPr>
      <t xml:space="preserve">2021 </t>
    </r>
    <r>
      <rPr>
        <b/>
        <vertAlign val="superscript"/>
        <sz val="14"/>
        <color rgb="FFFFFFFF"/>
        <rFont val="Arial"/>
      </rPr>
      <t>11</t>
    </r>
  </si>
  <si>
    <r>
      <rPr>
        <sz val="14"/>
        <color rgb="FF000000"/>
        <rFont val="Arial"/>
      </rPr>
      <t xml:space="preserve">EBITDA </t>
    </r>
    <r>
      <rPr>
        <vertAlign val="superscript"/>
        <sz val="14"/>
        <color rgb="FF000000"/>
        <rFont val="Arial"/>
      </rPr>
      <t>2</t>
    </r>
  </si>
  <si>
    <t>EBITDA margin</t>
  </si>
  <si>
    <t>%</t>
  </si>
  <si>
    <r>
      <rPr>
        <sz val="14"/>
        <color rgb="FF000000"/>
        <rFont val="Arial"/>
      </rPr>
      <t xml:space="preserve">Depreciation and amortization </t>
    </r>
    <r>
      <rPr>
        <vertAlign val="superscript"/>
        <sz val="14"/>
        <color rgb="FF000000"/>
        <rFont val="Arial"/>
      </rPr>
      <t>3</t>
    </r>
  </si>
  <si>
    <r>
      <rPr>
        <sz val="14"/>
        <color rgb="FF000000"/>
        <rFont val="Arial"/>
      </rPr>
      <t xml:space="preserve">Group earnings, adjusted </t>
    </r>
    <r>
      <rPr>
        <vertAlign val="superscript"/>
        <sz val="14"/>
        <color rgb="FF000000"/>
        <rFont val="Arial"/>
      </rPr>
      <t>4</t>
    </r>
  </si>
  <si>
    <r>
      <rPr>
        <sz val="14"/>
        <color rgb="FF000000"/>
        <rFont val="Arial"/>
      </rPr>
      <t xml:space="preserve">Earnings per share, adjusted </t>
    </r>
    <r>
      <rPr>
        <vertAlign val="superscript"/>
        <sz val="14"/>
        <color rgb="FF000000"/>
        <rFont val="Arial"/>
      </rPr>
      <t>4</t>
    </r>
  </si>
  <si>
    <t>Operating Cash flow</t>
  </si>
  <si>
    <r>
      <rPr>
        <sz val="14"/>
        <color rgb="FF000000"/>
        <rFont val="Arial"/>
      </rPr>
      <t xml:space="preserve">Capital expenditure </t>
    </r>
    <r>
      <rPr>
        <vertAlign val="superscript"/>
        <sz val="14"/>
        <color rgb="FF000000"/>
        <rFont val="Arial"/>
      </rPr>
      <t>5</t>
    </r>
  </si>
  <si>
    <t>Adjusted Free Cash flow</t>
  </si>
  <si>
    <t>Balance Sheet</t>
  </si>
  <si>
    <t>Balance sheet total</t>
  </si>
  <si>
    <t>Equity ratio</t>
  </si>
  <si>
    <r>
      <rPr>
        <sz val="14"/>
        <color rgb="FF000000"/>
        <rFont val="Arial"/>
      </rPr>
      <t xml:space="preserve">Net financial liabilities as of 31 Dec </t>
    </r>
    <r>
      <rPr>
        <vertAlign val="superscript"/>
        <sz val="14"/>
        <color rgb="FF000000"/>
        <rFont val="Arial"/>
      </rPr>
      <t>6</t>
    </r>
    <r>
      <rPr>
        <sz val="14"/>
        <color rgb="FF000000"/>
        <rFont val="Arial"/>
      </rPr>
      <t xml:space="preserve"> (-) / 
</t>
    </r>
    <r>
      <rPr>
        <sz val="14"/>
        <color rgb="FF000000"/>
        <rFont val="Arial"/>
      </rPr>
      <t>net asset position (+)</t>
    </r>
  </si>
  <si>
    <r>
      <rPr>
        <sz val="14"/>
        <color rgb="FF000000"/>
        <rFont val="Arial"/>
      </rPr>
      <t xml:space="preserve">Debt ratio (Net financial liabilities/EBITDA) </t>
    </r>
    <r>
      <rPr>
        <vertAlign val="superscript"/>
        <sz val="14"/>
        <color rgb="FF000000"/>
        <rFont val="Arial"/>
      </rPr>
      <t>6</t>
    </r>
  </si>
  <si>
    <t>x-times</t>
  </si>
  <si>
    <r>
      <rPr>
        <sz val="14"/>
        <color rgb="FF000000"/>
        <rFont val="Arial"/>
      </rPr>
      <t>–</t>
    </r>
    <r>
      <rPr>
        <vertAlign val="superscript"/>
        <sz val="14"/>
        <color rgb="FF000000"/>
        <rFont val="Arial"/>
      </rPr>
      <t>7</t>
    </r>
  </si>
  <si>
    <r>
      <rPr>
        <sz val="14"/>
        <color rgb="FF000000"/>
        <rFont val="Arial"/>
      </rPr>
      <t>–</t>
    </r>
    <r>
      <rPr>
        <vertAlign val="superscript"/>
        <sz val="14"/>
        <color rgb="FF000000"/>
        <rFont val="Arial"/>
      </rPr>
      <t>7</t>
    </r>
  </si>
  <si>
    <t>Working capital</t>
  </si>
  <si>
    <t xml:space="preserve">Return on Capital Employed (ROCE) </t>
  </si>
  <si>
    <t>Employees</t>
  </si>
  <si>
    <r>
      <rPr>
        <sz val="14"/>
        <color rgb="FF000000"/>
        <rFont val="Arial"/>
      </rPr>
      <t xml:space="preserve">Employees as of 31 Dec </t>
    </r>
    <r>
      <rPr>
        <vertAlign val="superscript"/>
        <sz val="14"/>
        <color rgb="FF000000"/>
        <rFont val="Arial"/>
      </rPr>
      <t>8</t>
    </r>
  </si>
  <si>
    <t>number</t>
  </si>
  <si>
    <r>
      <rPr>
        <sz val="14"/>
        <color rgb="FF000000"/>
        <rFont val="Arial"/>
      </rPr>
      <t xml:space="preserve">Average number of employees </t>
    </r>
    <r>
      <rPr>
        <vertAlign val="superscript"/>
        <sz val="14"/>
        <color rgb="FF000000"/>
        <rFont val="Arial"/>
      </rPr>
      <t>8</t>
    </r>
  </si>
  <si>
    <t>The Share</t>
  </si>
  <si>
    <t>Book value per share</t>
  </si>
  <si>
    <r>
      <rPr>
        <sz val="14"/>
        <color rgb="FF000000"/>
        <rFont val="Arial"/>
      </rPr>
      <t xml:space="preserve">Dividend per share </t>
    </r>
    <r>
      <rPr>
        <vertAlign val="superscript"/>
        <sz val="14"/>
        <color rgb="FF000000"/>
        <rFont val="Arial"/>
      </rPr>
      <t>9</t>
    </r>
  </si>
  <si>
    <r>
      <rPr>
        <sz val="14"/>
        <color rgb="FF000000"/>
        <rFont val="Arial"/>
      </rPr>
      <t xml:space="preserve">Dividend yield </t>
    </r>
    <r>
      <rPr>
        <vertAlign val="superscript"/>
        <sz val="14"/>
        <color rgb="FF000000"/>
        <rFont val="Arial"/>
      </rPr>
      <t>9</t>
    </r>
  </si>
  <si>
    <t>Closing price as of 31 Dec</t>
  </si>
  <si>
    <t>XETRA, €</t>
  </si>
  <si>
    <t>Market capitalisation</t>
  </si>
  <si>
    <t>€ billion</t>
  </si>
  <si>
    <t>Enterprise value as of 31 Dec</t>
  </si>
  <si>
    <r>
      <rPr>
        <sz val="14"/>
        <color rgb="FF000000"/>
        <rFont val="Arial"/>
      </rPr>
      <t xml:space="preserve">Average number of shares </t>
    </r>
    <r>
      <rPr>
        <vertAlign val="superscript"/>
        <sz val="14"/>
        <color rgb="FF000000"/>
        <rFont val="Arial"/>
      </rPr>
      <t>10</t>
    </r>
  </si>
  <si>
    <t>million</t>
  </si>
  <si>
    <t>1 The figures from 2015 until 2020 relate to the continuing and discontinued operations of the K+S Group. For 2021 until 2024, the figures relate to continuing operations.
2 EBITDA is defined as earnings before interest, taxes, depreciation, and amortization, adjusted by the depreciation and amortization amount not recognized in profit and loss in the context of own work capitalized, earnings arising from changes in the fair market value of outstanding operating anticipatory hedges and changes in the fair value of operating anticipatory hedges recognized in prior periods. A reconciliation can be found on page 53 of the 2024 Annual Report. 
3 Relates to depreciation and amortization for property, plant and equipment, intangible assets and impairment losses / reversals of impairment losses on investments accounted for using the equity method, adjusted for the amount of depreciation and amortization recognized directly in equity as part of own work capitalized.	
4 The adjusted key figures only include the result from operating forecast hedges of the respective reporting period reported; changes in the fair market value of outstanding operating forecast hedges are eliminated. In addition, related effects on deferred and cash taxes are eliminated; tax rate for 2024: 30.2% (2023: 30.2%).
5 Relates to cash payments for investments in property, plant, and equipment and intangible assets, taking claims for reimbursement from claim management into account excluding additions to leases in accordance with IFRS 16. The standard was applied for the first time as of January 1, 2019.
6 From January 1, 2019 contains leasing obligations arising explicitly from finance lease contracts concluded. Prior-year figures are unadjusted.
7 As of December 31, 2022, there were no net financial liabilities.  
8 FTE: Full-time equivalents; part-time positions are weighted in accordance with their respective share of working hours.
9 In 2019, the proposed dividend was adjusted from the previous €0.15 to the minimum dividend to maintain eligibility for funding by KfW. In 2022, the figure corresponds to the dividend proposal. For 2022, the Board of Executive Directors and the Supervisory Board have resolved, in addition to the dividend of €1.00 per share, to buy back shares with an equivalent value of up to €1.00 per share or a total of €200 million and then cancel them. In 2024, the figure corresponds to the proposed dividend.
10 Total number of shares less the average number of own shares held by K+S.
11 The year 2021 has been adjusted. See information on changes in accounting policies and prior-year figures in the 'Notes' on p. 185 of the Annual Report 2022.</t>
  </si>
  <si>
    <r>
      <rPr>
        <b/>
        <sz val="11"/>
        <color rgb="FFFFFFFF"/>
        <rFont val="Arial"/>
      </rPr>
      <t xml:space="preserve">Four-year-overview of sustainability figures of K+S Group </t>
    </r>
    <r>
      <rPr>
        <b/>
        <vertAlign val="superscript"/>
        <sz val="11"/>
        <color rgb="FFFFFFFF"/>
        <rFont val="Arial"/>
      </rPr>
      <t>1</t>
    </r>
  </si>
  <si>
    <t>Target</t>
  </si>
  <si>
    <t>KPI</t>
  </si>
  <si>
    <t>Target Value</t>
  </si>
  <si>
    <t>2021</t>
  </si>
  <si>
    <t>2022</t>
  </si>
  <si>
    <t>2023</t>
  </si>
  <si>
    <t>2024</t>
  </si>
  <si>
    <t>Environment &amp; Resources</t>
  </si>
  <si>
    <r>
      <rPr>
        <b/>
        <sz val="10"/>
        <color rgb="FF000000"/>
        <rFont val="Arial"/>
      </rPr>
      <t xml:space="preserve">Climate Change (E1):
</t>
    </r>
    <r>
      <rPr>
        <sz val="10"/>
        <color rgb="FF000000"/>
        <rFont val="Arial"/>
      </rPr>
      <t>Reducing the carbon footprint and improving</t>
    </r>
    <r>
      <rPr>
        <sz val="10"/>
        <color rgb="FF000000"/>
        <rFont val="Arial"/>
      </rPr>
      <t xml:space="preserve"> </t>
    </r>
    <r>
      <rPr>
        <sz val="10"/>
        <color rgb="FF000000"/>
        <rFont val="Arial"/>
      </rPr>
      <t>energy efficiency to enhance competitiveness.</t>
    </r>
  </si>
  <si>
    <r>
      <rPr>
        <sz val="10"/>
        <color rgb="FF000000"/>
        <rFont val="Arial"/>
      </rPr>
      <t>Absolute CO</t>
    </r>
    <r>
      <rPr>
        <vertAlign val="subscript"/>
        <sz val="10"/>
        <color rgb="FF000000"/>
        <rFont val="Arial"/>
      </rPr>
      <t>2</t>
    </r>
    <r>
      <rPr>
        <sz val="10"/>
        <color rgb="FF000000"/>
        <rFont val="Arial"/>
      </rPr>
      <t xml:space="preserve"> emissions in the K+S Group worldwide</t>
    </r>
    <r>
      <rPr>
        <vertAlign val="superscript"/>
        <sz val="10"/>
        <color rgb="FF000000"/>
        <rFont val="Arial"/>
      </rPr>
      <t xml:space="preserve"> 2 </t>
    </r>
  </si>
  <si>
    <t>-25
until end of 2030</t>
  </si>
  <si>
    <r>
      <rPr>
        <sz val="10"/>
        <color rgb="FF000000"/>
        <rFont val="Arial"/>
      </rPr>
      <t>Reduction in specific CO</t>
    </r>
    <r>
      <rPr>
        <vertAlign val="subscript"/>
        <sz val="10"/>
        <color rgb="FF000000"/>
        <rFont val="Arial"/>
      </rPr>
      <t>2</t>
    </r>
    <r>
      <rPr>
        <sz val="10"/>
        <color rgb="FF000000"/>
        <rFont val="Arial"/>
      </rPr>
      <t xml:space="preserve"> emissions</t>
    </r>
    <r>
      <rPr>
        <vertAlign val="superscript"/>
        <sz val="10"/>
        <color rgb="FF000000"/>
        <rFont val="Arial"/>
      </rPr>
      <t xml:space="preserve"> 2, 3, 4</t>
    </r>
  </si>
  <si>
    <t>kg/t</t>
  </si>
  <si>
    <t>254,6
until end of 2027</t>
  </si>
  <si>
    <t>270.8</t>
  </si>
  <si>
    <r>
      <rPr>
        <sz val="10"/>
        <color rgb="FF000000"/>
        <rFont val="Arial"/>
      </rPr>
      <t>Specific greenhouse gas emissions (CO</t>
    </r>
    <r>
      <rPr>
        <vertAlign val="subscript"/>
        <sz val="10"/>
        <color rgb="FF000000"/>
        <rFont val="Arial"/>
      </rPr>
      <t>2</t>
    </r>
    <r>
      <rPr>
        <sz val="10"/>
        <color rgb="FF000000"/>
        <rFont val="Arial"/>
      </rPr>
      <t>) in logistics (kg CO</t>
    </r>
    <r>
      <rPr>
        <vertAlign val="subscript"/>
        <sz val="10"/>
        <color rgb="FF000000"/>
        <rFont val="Arial"/>
      </rPr>
      <t>2</t>
    </r>
    <r>
      <rPr>
        <sz val="10"/>
        <color rgb="FF000000"/>
        <rFont val="Arial"/>
      </rPr>
      <t>e/t)</t>
    </r>
  </si>
  <si>
    <t>-10
until end of 2030</t>
  </si>
  <si>
    <t>-15.8</t>
  </si>
  <si>
    <r>
      <rPr>
        <b/>
        <sz val="10"/>
        <color rgb="FF000000"/>
        <rFont val="Arial"/>
      </rPr>
      <t xml:space="preserve">Water &amp; Dissolved Residues (E3):
</t>
    </r>
    <r>
      <rPr>
        <sz val="10"/>
        <color rgb="FF000000"/>
        <rFont val="Arial"/>
      </rPr>
      <t>Reduction of saline process water</t>
    </r>
  </si>
  <si>
    <r>
      <rPr>
        <sz val="10"/>
        <color rgb="FF000000"/>
        <rFont val="Arial"/>
      </rPr>
      <t>Injection of saline wastewater in Germany</t>
    </r>
    <r>
      <rPr>
        <vertAlign val="superscript"/>
        <sz val="10"/>
        <color rgb="FF000000"/>
        <rFont val="Arial"/>
      </rPr>
      <t xml:space="preserve"> 5</t>
    </r>
  </si>
  <si>
    <t>million m³ p.a.</t>
  </si>
  <si>
    <t>0
 since January 2022</t>
  </si>
  <si>
    <r>
      <rPr>
        <sz val="10"/>
        <color rgb="FF000000"/>
        <rFont val="Arial"/>
      </rPr>
      <t>Additional reduction of saline process water from potash production to be disposed of in Germany  Deutschland</t>
    </r>
    <r>
      <rPr>
        <vertAlign val="superscript"/>
        <sz val="10"/>
        <color rgb="FF000000"/>
        <rFont val="Arial"/>
      </rPr>
      <t xml:space="preserve"> 6</t>
    </r>
  </si>
  <si>
    <t>-0,5 
until end of 2030</t>
  </si>
  <si>
    <r>
      <rPr>
        <sz val="10"/>
        <color rgb="FF000000"/>
        <rFont val="Arial"/>
      </rPr>
      <t>Reduction of saline process water from potash production in Germany per tonne of product</t>
    </r>
    <r>
      <rPr>
        <vertAlign val="superscript"/>
        <sz val="10"/>
        <color rgb="FF000000"/>
        <rFont val="Arial"/>
      </rPr>
      <t xml:space="preserve"> 3, 4, 6</t>
    </r>
  </si>
  <si>
    <r>
      <rPr>
        <sz val="10"/>
        <color rgb="FF000000"/>
        <rFont val="Arial"/>
      </rPr>
      <t>m</t>
    </r>
    <r>
      <rPr>
        <vertAlign val="superscript"/>
        <sz val="10"/>
        <color rgb="FF000000"/>
        <rFont val="Arial"/>
      </rPr>
      <t>3</t>
    </r>
    <r>
      <rPr>
        <sz val="10"/>
        <color rgb="FF000000"/>
        <rFont val="Arial"/>
      </rPr>
      <t>/t</t>
    </r>
  </si>
  <si>
    <t>0,370
until end of 2030</t>
  </si>
  <si>
    <t>0.467</t>
  </si>
  <si>
    <t>Reducing the environmental impact and conserving natural resources by re-examining the potential of residues stored on tailings piles.</t>
  </si>
  <si>
    <t>Additionally covered tailings pile area</t>
  </si>
  <si>
    <t>ha</t>
  </si>
  <si>
    <t>155
until end of 2030</t>
  </si>
  <si>
    <t>21.4</t>
  </si>
  <si>
    <r>
      <rPr>
        <b/>
        <sz val="10"/>
        <color rgb="FF000000"/>
        <rFont val="Arial"/>
      </rPr>
      <t xml:space="preserve">K+S Mining Specifics:
</t>
    </r>
    <r>
      <rPr>
        <sz val="10"/>
        <color rgb="FF000000"/>
        <rFont val="Arial"/>
      </rPr>
      <t>Reducing the environmental impact and conserving natural resources by re-examining the potential of residues stored on tailings piles.</t>
    </r>
  </si>
  <si>
    <r>
      <rPr>
        <sz val="10"/>
        <color rgb="FF000000"/>
        <rFont val="Arial"/>
      </rPr>
      <t>Amount of residue used for purposes other than tailings or avoided by increasing the raw materials yield</t>
    </r>
    <r>
      <rPr>
        <vertAlign val="superscript"/>
        <sz val="10"/>
        <color rgb="FF000000"/>
        <rFont val="Arial"/>
      </rPr>
      <t xml:space="preserve"> 7</t>
    </r>
  </si>
  <si>
    <t>3
until end of 2030</t>
  </si>
  <si>
    <t>0.3</t>
  </si>
  <si>
    <t>Social Responsibility</t>
  </si>
  <si>
    <r>
      <rPr>
        <b/>
        <sz val="10"/>
        <color rgb="FF000000"/>
        <rFont val="Arial"/>
      </rPr>
      <t xml:space="preserve">Employees (S1):
</t>
    </r>
    <r>
      <rPr>
        <sz val="10"/>
        <color rgb="FF000000"/>
        <rFont val="Arial"/>
      </rPr>
      <t>Providing a healthy and safe work environment to protect our employees who constitute our most valuable capital.</t>
    </r>
  </si>
  <si>
    <r>
      <rPr>
        <sz val="10"/>
        <color rgb="FF000000"/>
        <rFont val="Arial"/>
      </rPr>
      <t>Injury with lost time</t>
    </r>
    <r>
      <rPr>
        <vertAlign val="superscript"/>
        <sz val="10"/>
        <color rgb="FF000000"/>
        <rFont val="Arial"/>
      </rPr>
      <t xml:space="preserve"> 3, 4</t>
    </r>
  </si>
  <si>
    <t>LTI rate</t>
  </si>
  <si>
    <t>0
Vision 2030</t>
  </si>
  <si>
    <t>7.6</t>
  </si>
  <si>
    <t>Governance</t>
  </si>
  <si>
    <r>
      <rPr>
        <b/>
        <sz val="10"/>
        <color rgb="FF000000"/>
        <rFont val="Arial"/>
      </rPr>
      <t xml:space="preserve">Business Ethics (G1):
</t>
    </r>
    <r>
      <rPr>
        <sz val="10"/>
        <color rgb="FF000000"/>
        <rFont val="Arial"/>
      </rPr>
      <t>Requesting compliance with a sustainable</t>
    </r>
    <r>
      <rPr>
        <sz val="10"/>
        <color rgb="FF000000"/>
        <rFont val="Arial"/>
      </rPr>
      <t xml:space="preserve"> </t>
    </r>
    <r>
      <rPr>
        <sz val="10"/>
        <color rgb="FF000000"/>
        <rFont val="Arial"/>
      </rPr>
      <t>approach on the part of our suppliers along the</t>
    </r>
    <r>
      <rPr>
        <sz val="10"/>
        <color rgb="FF000000"/>
        <rFont val="Arial"/>
      </rPr>
      <t xml:space="preserve"> </t>
    </r>
    <r>
      <rPr>
        <sz val="10"/>
        <color rgb="FF000000"/>
        <rFont val="Arial"/>
      </rPr>
      <t>entire supply chains to align all business activities</t>
    </r>
    <r>
      <rPr>
        <sz val="10"/>
        <color rgb="FF000000"/>
        <rFont val="Arial"/>
      </rPr>
      <t xml:space="preserve"> </t>
    </r>
    <r>
      <rPr>
        <sz val="10"/>
        <color rgb="FF000000"/>
        <rFont val="Arial"/>
      </rPr>
      <t>with our values.</t>
    </r>
  </si>
  <si>
    <r>
      <rPr>
        <sz val="10"/>
        <color rgb="FF000000"/>
        <rFont val="Arial"/>
      </rPr>
      <t>Percentage of critical suppliers aligned with the K+S Group Supplier Code of Conduct</t>
    </r>
    <r>
      <rPr>
        <vertAlign val="superscript"/>
        <sz val="10"/>
        <color rgb="FF000000"/>
        <rFont val="Arial"/>
      </rPr>
      <t xml:space="preserve"> 3</t>
    </r>
  </si>
  <si>
    <t>100
until end of 2025</t>
  </si>
  <si>
    <t>91.8</t>
  </si>
  <si>
    <r>
      <rPr>
        <sz val="10"/>
        <color rgb="FF000000"/>
        <rFont val="Arial"/>
      </rPr>
      <t>Coverage of the purchasing volume by the K+S Group Supplier Code of Conduct</t>
    </r>
    <r>
      <rPr>
        <vertAlign val="superscript"/>
        <sz val="10"/>
        <color rgb="FF000000"/>
        <rFont val="Arial"/>
      </rPr>
      <t xml:space="preserve"> 3</t>
    </r>
  </si>
  <si>
    <t>&gt; 90
until end of 2025</t>
  </si>
  <si>
    <t>91.4</t>
  </si>
  <si>
    <r>
      <rPr>
        <sz val="10"/>
        <color rgb="FF000000"/>
        <rFont val="Arial"/>
      </rPr>
      <t>Percentage of potential risk suppliers assessed as part of the risk analysis</t>
    </r>
    <r>
      <rPr>
        <vertAlign val="superscript"/>
        <sz val="10"/>
        <color rgb="FF000000"/>
        <rFont val="Arial"/>
      </rPr>
      <t xml:space="preserve"> 3, 8</t>
    </r>
  </si>
  <si>
    <t>&gt; 90
until end of 2027</t>
  </si>
  <si>
    <t>Ensuring our zero-tolerance policy against corruption and bribery by applying a globally standardized and regular compliance risk analysis and deriving resulting measures at all K+S companies.</t>
  </si>
  <si>
    <r>
      <rPr>
        <sz val="10"/>
        <color rgb="FF000000"/>
        <rFont val="Arial"/>
      </rPr>
      <t>Coverage of the K+S companies with a standardized compliance risk analysis</t>
    </r>
    <r>
      <rPr>
        <vertAlign val="superscript"/>
        <sz val="10"/>
        <color rgb="FF000000"/>
        <rFont val="Arial"/>
      </rPr>
      <t xml:space="preserve"> 2</t>
    </r>
  </si>
  <si>
    <t>100
until end of 2023</t>
  </si>
  <si>
    <t>100.0</t>
  </si>
  <si>
    <t>Hiring and developing a workforce that reflects the places in which we do business. Fostering an inclusive environment that enables all employees to thrive and contribute to innovation and results.</t>
  </si>
  <si>
    <r>
      <rPr>
        <sz val="10"/>
        <color rgb="FF000000"/>
        <rFont val="Arial"/>
      </rPr>
      <t xml:space="preserve">Positive perception of an inclusive working
</t>
    </r>
    <r>
      <rPr>
        <sz val="10"/>
        <color rgb="FF000000"/>
        <rFont val="Arial"/>
      </rPr>
      <t>environment by employees</t>
    </r>
    <r>
      <rPr>
        <vertAlign val="superscript"/>
        <sz val="10"/>
        <color rgb="FF000000"/>
        <rFont val="Arial"/>
      </rPr>
      <t xml:space="preserve"> 9</t>
    </r>
  </si>
  <si>
    <t>&gt; 90
until end of 2030</t>
  </si>
  <si>
    <t>1 The base year for our non-financial performance indicators is 2017.</t>
  </si>
  <si>
    <t>2 Deviating base year: 2020.</t>
  </si>
  <si>
    <t>3 Relevant to remuneration for the Board of Executive Directors and management; a description can be found in the “Remuneration report” of the 2024 Annual Report from page 221.</t>
  </si>
  <si>
    <t>4 Management relevant within the meaning of DRS 20, a description can be found in the section on “Corporate governance and monitoring” of the 2024 Annual Reportfrom page 182.</t>
  </si>
  <si>
    <t>5 Injection in Germany ended in 2022.</t>
  </si>
  <si>
    <t>6 Excluding a reduction due to the KCF plant and the end of production at Sigmundshall.</t>
  </si>
  <si>
    <t>7 Excluding a reduction due to the existing measure of immediate backfill.</t>
  </si>
  <si>
    <t>8 KPI is reported for the first time for 2025.</t>
  </si>
  <si>
    <t>9 The first survey was carried out in 2019 (deviating base year). Surveys are conducted approx. every three to five years. The most recent Diversity and Inclusion Index relates to  the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</si>
</sst>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0.0;&quot;-&quot;#,##0.0;#,##0.0;_(@_)"/>
    <numFmt numFmtId="165" formatCode="#,##0.0,,;&quot;-&quot;#,##0.0,,;#,##0.0,,;_(@_)"/>
    <numFmt numFmtId="166" formatCode="#0.#######################;&quot;-&quot;#0.#######################;#0.#######################;_(@_)"/>
    <numFmt numFmtId="167" formatCode="#0.0;&quot;-&quot;#0.0;#0.0;_(@_)"/>
    <numFmt numFmtId="168" formatCode="#0.00;&quot;-&quot;#0.00;#0.00;_(@_)"/>
    <numFmt numFmtId="169" formatCode="#,##0.00;&quot;-&quot;#,##0.00;#,##0.00;_(@_)"/>
    <numFmt numFmtId="170" formatCode="#0.00,,;&quot;-&quot;#0.00,,;#0.00,,;_(@_)"/>
    <numFmt numFmtId="171" formatCode="#,##0.00,,;&quot;-&quot;#,##0.00,,;#,##0.00,,;_(@_)"/>
    <numFmt numFmtId="172" formatCode="#0.0,,;&quot;-&quot;#0.0,,;#0.0,,;_(@_)"/>
    <numFmt numFmtId="173" formatCode="* #,##0.00;* \(#,##0.00\);* &quot;-&quot;;_(@_)"/>
    <numFmt numFmtId="174" formatCode="#0;&quot;-&quot;#0;#0;_(@_)"/>
    <numFmt numFmtId="175" formatCode="#,##0;&quot;-&quot;#,##0;#,##0;_(@_)"/>
    <numFmt numFmtId="176" formatCode="\+#,##0.0;&quot;-&quot;#,##0.0;#,##0.0;_(@_)"/>
    <numFmt numFmtId="177" formatCode="\+#,##0.0,,;&quot;-&quot;#,##0.0,,;#,##0.0,,;_(@_)"/>
    <numFmt numFmtId="178" formatCode="#,##0.0,,;&quot;-&quot;#,##0.0,,;&quot;—&quot;;_(@_)"/>
    <numFmt numFmtId="179" formatCode="#,##0.00;&quot;-&quot;#,##0.00;&quot;—&quot;;_(@_)"/>
    <numFmt numFmtId="180" formatCode="m/d/yyyy"/>
    <numFmt numFmtId="181" formatCode="#,##0.0,,,;&quot;-&quot;#,##0.0,,,;#,##0.0,,,;_(@_)"/>
    <numFmt numFmtId="182" formatCode="#,##0.0;&quot;-&quot;#,##0.0;&quot;—&quot;;_(@_)"/>
    <numFmt numFmtId="183" formatCode="#,##0.000;&quot;-&quot;#,##0.000;&quot;—&quot;;_(@_)"/>
  </numFmts>
  <fonts count="41"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13"/>
      <color rgb="FF000000"/>
      <name val="Calibri"/>
    </font>
    <font>
      <sz val="11"/>
      <color rgb="FF000000"/>
      <name val="Calibri"/>
    </font>
    <font>
      <b/>
      <sz val="10"/>
      <color rgb="FFFFFFFF"/>
      <name val="Arial"/>
    </font>
    <font>
      <sz val="10"/>
      <color rgb="FFFFFFFF"/>
      <name val="Arial"/>
    </font>
    <font>
      <b/>
      <sz val="10"/>
      <color rgb="FF000000"/>
      <name val="Arial"/>
    </font>
    <font>
      <sz val="11"/>
      <color rgb="FF000000"/>
      <name val="Arial"/>
    </font>
    <font>
      <b/>
      <sz val="11"/>
      <color rgb="FF000000"/>
      <name val="Arial"/>
    </font>
    <font>
      <sz val="10"/>
      <color rgb="FFAFABAB"/>
      <name val="Arial"/>
    </font>
    <font>
      <b/>
      <sz val="10"/>
      <color rgb="FFAFABAB"/>
      <name val="Arial"/>
    </font>
    <font>
      <sz val="9"/>
      <color rgb="FFEE2724"/>
      <name val="Calibri"/>
    </font>
    <font>
      <sz val="7"/>
      <color rgb="FF000000"/>
      <name val="Arial"/>
    </font>
    <font>
      <sz val="10"/>
      <color rgb="FF000000"/>
      <name val="Calibri"/>
    </font>
    <font>
      <b/>
      <sz val="10"/>
      <color rgb="FF000000"/>
      <name val="Calibri"/>
    </font>
    <font>
      <b/>
      <sz val="11"/>
      <color rgb="FF000000"/>
      <name val="Calibri"/>
    </font>
    <font>
      <sz val="8"/>
      <color rgb="FFEE2724"/>
      <name val="Calibri"/>
    </font>
    <font>
      <sz val="7"/>
      <color rgb="FFEE2724"/>
      <name val="Calibri"/>
    </font>
    <font>
      <i/>
      <sz val="10"/>
      <color rgb="FF000000"/>
      <name val="Arial"/>
    </font>
    <font>
      <b/>
      <sz val="14"/>
      <color rgb="FFFFFFFF"/>
      <name val="Arial"/>
    </font>
    <font>
      <b/>
      <sz val="14"/>
      <color rgb="FF000000"/>
      <name val="Arial"/>
    </font>
    <font>
      <sz val="13"/>
      <color rgb="FF000000"/>
      <name val="Arial"/>
    </font>
    <font>
      <sz val="14"/>
      <color rgb="FFFFFFFF"/>
      <name val="Arial"/>
    </font>
    <font>
      <b/>
      <sz val="11"/>
      <color rgb="FFFFFFFF"/>
      <name val="Arial"/>
    </font>
    <font>
      <sz val="10"/>
      <name val="Arial"/>
    </font>
    <font>
      <b/>
      <vertAlign val="superscript"/>
      <sz val="10"/>
      <color rgb="FF000000"/>
      <name val="Arial"/>
    </font>
    <font>
      <b/>
      <vertAlign val="superscript"/>
      <sz val="13"/>
      <color rgb="FF000000"/>
      <name val="Calibri"/>
    </font>
    <font>
      <vertAlign val="superscript"/>
      <sz val="8"/>
      <color rgb="FF000000"/>
      <name val="Arial"/>
    </font>
    <font>
      <sz val="9"/>
      <color rgb="FF000000"/>
      <name val="Arial"/>
    </font>
    <font>
      <b/>
      <vertAlign val="superscript"/>
      <sz val="8"/>
      <color rgb="FF000000"/>
      <name val="Arial"/>
    </font>
    <font>
      <vertAlign val="superscript"/>
      <sz val="10"/>
      <color rgb="FF000000"/>
      <name val="Calibri"/>
    </font>
    <font>
      <b/>
      <vertAlign val="superscript"/>
      <sz val="10"/>
      <color rgb="FF000000"/>
      <name val="Calibri"/>
    </font>
    <font>
      <vertAlign val="superscript"/>
      <sz val="10"/>
      <color rgb="FF000000"/>
      <name val="Arial"/>
    </font>
    <font>
      <b/>
      <vertAlign val="superscript"/>
      <sz val="14"/>
      <color rgb="FFFFFFFF"/>
      <name val="Arial"/>
    </font>
    <font>
      <vertAlign val="superscript"/>
      <sz val="14"/>
      <color rgb="FF000000"/>
      <name val="Arial"/>
    </font>
    <font>
      <b/>
      <vertAlign val="superscript"/>
      <sz val="11"/>
      <color rgb="FFFFFFFF"/>
      <name val="Arial"/>
    </font>
    <font>
      <vertAlign val="subscript"/>
      <sz val="10"/>
      <color rgb="FF000000"/>
      <name val="Arial"/>
    </font>
  </fonts>
  <fills count="8">
    <fill>
      <patternFill patternType="none"/>
    </fill>
    <fill>
      <patternFill patternType="gray125"/>
    </fill>
    <fill>
      <patternFill patternType="solid">
        <fgColor rgb="FF002A7E"/>
        <bgColor indexed="64"/>
      </patternFill>
    </fill>
    <fill>
      <patternFill patternType="solid">
        <fgColor rgb="FFC0C0C0"/>
        <bgColor indexed="64"/>
      </patternFill>
    </fill>
    <fill>
      <patternFill patternType="solid">
        <fgColor rgb="FFB6B6B6"/>
        <bgColor indexed="64"/>
      </patternFill>
    </fill>
    <fill>
      <patternFill patternType="solid">
        <fgColor rgb="FFD6DCE5"/>
        <bgColor indexed="64"/>
      </patternFill>
    </fill>
    <fill>
      <patternFill patternType="solid">
        <fgColor rgb="FFFFFFFF"/>
        <bgColor indexed="64"/>
      </patternFill>
    </fill>
    <fill>
      <patternFill patternType="solid">
        <fgColor rgb="FFEBEFF4"/>
        <bgColor indexed="64"/>
      </patternFill>
    </fill>
  </fills>
  <borders count="27">
    <border>
      <left/>
      <right/>
      <top/>
      <bottom/>
      <diagonal/>
    </border>
    <border>
      <left style="medium">
        <color rgb="FFFFFFFF"/>
      </left>
      <right style="medium">
        <color rgb="FFFFFFFF"/>
      </right>
      <top/>
      <bottom/>
      <diagonal/>
    </border>
    <border>
      <left style="medium">
        <color rgb="FFFFFFFF"/>
      </left>
      <right/>
      <top/>
      <bottom/>
      <diagonal/>
    </border>
    <border>
      <left/>
      <right style="medium">
        <color rgb="FFFFFFFF"/>
      </right>
      <top/>
      <bottom/>
      <diagonal/>
    </border>
    <border>
      <left/>
      <right/>
      <top/>
      <bottom style="thin">
        <color rgb="FF000000"/>
      </bottom>
      <diagonal/>
    </border>
    <border>
      <left/>
      <right/>
      <top style="thin">
        <color rgb="FF000000"/>
      </top>
      <bottom/>
      <diagonal/>
    </border>
    <border>
      <left/>
      <right/>
      <top/>
      <bottom style="thin">
        <color rgb="FF003A78"/>
      </bottom>
      <diagonal/>
    </border>
    <border>
      <left/>
      <right/>
      <top style="thin">
        <color rgb="FF003A78"/>
      </top>
      <bottom style="thin">
        <color rgb="FF003A78"/>
      </bottom>
      <diagonal/>
    </border>
    <border>
      <left/>
      <right/>
      <top style="thin">
        <color rgb="FF003A78"/>
      </top>
      <bottom/>
      <diagonal/>
    </border>
    <border>
      <left/>
      <right style="thin">
        <color rgb="FFFFFFFF"/>
      </right>
      <top style="thin">
        <color rgb="FF003A78"/>
      </top>
      <bottom/>
      <diagonal/>
    </border>
    <border>
      <left style="thin">
        <color rgb="FFFFFFFF"/>
      </left>
      <right style="thin">
        <color rgb="FFFFFFFF"/>
      </right>
      <top style="thin">
        <color rgb="FF003A78"/>
      </top>
      <bottom style="thin">
        <color rgb="FF859CB9"/>
      </bottom>
      <diagonal/>
    </border>
    <border>
      <left style="thin">
        <color rgb="FFFFFFFF"/>
      </left>
      <right style="thin">
        <color rgb="FFFFFFFF"/>
      </right>
      <top/>
      <bottom style="thin">
        <color rgb="FF859CB9"/>
      </bottom>
      <diagonal/>
    </border>
    <border>
      <left/>
      <right style="thin">
        <color rgb="FFFFFFFF"/>
      </right>
      <top style="thin">
        <color rgb="FF859CB9"/>
      </top>
      <bottom style="thin">
        <color rgb="FF859CB9"/>
      </bottom>
      <diagonal/>
    </border>
    <border>
      <left style="thin">
        <color rgb="FFFFFFFF"/>
      </left>
      <right style="thin">
        <color rgb="FFFFFFFF"/>
      </right>
      <top style="thin">
        <color rgb="FF859CB9"/>
      </top>
      <bottom style="thin">
        <color rgb="FF859CB9"/>
      </bottom>
      <diagonal/>
    </border>
    <border>
      <left/>
      <right style="thin">
        <color rgb="FFFFFFFF"/>
      </right>
      <top/>
      <bottom style="thin">
        <color rgb="FF0A2299"/>
      </bottom>
      <diagonal/>
    </border>
    <border>
      <left style="thin">
        <color rgb="FFFFFFFF"/>
      </left>
      <right style="thin">
        <color rgb="FFFFFFFF"/>
      </right>
      <top style="thin">
        <color rgb="FF859CB9"/>
      </top>
      <bottom style="thin">
        <color rgb="FF0A2299"/>
      </bottom>
      <diagonal/>
    </border>
    <border>
      <left/>
      <right style="thin">
        <color rgb="FFFFFFFF"/>
      </right>
      <top style="thin">
        <color rgb="FF0A2299"/>
      </top>
      <bottom/>
      <diagonal/>
    </border>
    <border>
      <left style="thin">
        <color rgb="FFFFFFFF"/>
      </left>
      <right style="thin">
        <color rgb="FFFFFFFF"/>
      </right>
      <top style="thin">
        <color rgb="FF0A2299"/>
      </top>
      <bottom style="thin">
        <color rgb="FF859CB9"/>
      </bottom>
      <diagonal/>
    </border>
    <border>
      <left/>
      <right style="thin">
        <color rgb="FFFFFFFF"/>
      </right>
      <top/>
      <bottom/>
      <diagonal/>
    </border>
    <border>
      <left/>
      <right style="thin">
        <color rgb="FFFFFFFF"/>
      </right>
      <top style="thin">
        <color rgb="FF0A2299"/>
      </top>
      <bottom style="thin">
        <color rgb="FF0A2299"/>
      </bottom>
      <diagonal/>
    </border>
    <border>
      <left style="thin">
        <color rgb="FFFFFFFF"/>
      </left>
      <right style="thin">
        <color rgb="FFFFFFFF"/>
      </right>
      <top style="thin">
        <color rgb="FF0A2299"/>
      </top>
      <bottom style="thin">
        <color rgb="FF0A2299"/>
      </bottom>
      <diagonal/>
    </border>
    <border>
      <left style="thin">
        <color rgb="FFFFFFFF"/>
      </left>
      <right style="thin">
        <color rgb="FFFFFFFF"/>
      </right>
      <top style="thin">
        <color rgb="FF0A2299"/>
      </top>
      <bottom/>
      <diagonal/>
    </border>
    <border>
      <left style="thin">
        <color rgb="FFFFFFFF"/>
      </left>
      <right style="thin">
        <color rgb="FFFFFFFF"/>
      </right>
      <top style="thin">
        <color rgb="FF003A78"/>
      </top>
      <bottom/>
      <diagonal/>
    </border>
    <border>
      <left/>
      <right/>
      <top style="thin">
        <color rgb="FF0A2299"/>
      </top>
      <bottom style="thin">
        <color rgb="FF003A78"/>
      </bottom>
      <diagonal/>
    </border>
    <border>
      <left/>
      <right style="thin">
        <color rgb="FFFFFFFF"/>
      </right>
      <top style="thin">
        <color rgb="FF0A2299"/>
      </top>
      <bottom style="thin">
        <color rgb="FF003A78"/>
      </bottom>
      <diagonal/>
    </border>
    <border>
      <left style="thin">
        <color rgb="FFFFFFFF"/>
      </left>
      <right style="thin">
        <color rgb="FFFFFFFF"/>
      </right>
      <top style="thin">
        <color rgb="FF0A2299"/>
      </top>
      <bottom style="thin">
        <color rgb="FF003A78"/>
      </bottom>
      <diagonal/>
    </border>
    <border>
      <left style="thin">
        <color rgb="FFFFFFFF"/>
      </left>
      <right/>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201">
    <xf numFmtId="0" fontId="0" fillId="0" borderId="0" xfId="0"/>
    <xf numFmtId="0" fontId="1" fillId="0" borderId="0" xfId="1">
      <alignment wrapText="1"/>
    </xf>
    <xf numFmtId="0" fontId="7" fillId="0" borderId="0" xfId="2" applyFont="1">
      <alignment wrapText="1"/>
    </xf>
    <xf numFmtId="0" fontId="8" fillId="2" borderId="0" xfId="2" applyFont="1" applyFill="1" applyAlignment="1">
      <alignment horizontal="left" wrapText="1"/>
    </xf>
    <xf numFmtId="0" fontId="9" fillId="2" borderId="0" xfId="2" applyFont="1" applyFill="1" applyAlignment="1">
      <alignment horizontal="right" wrapText="1"/>
    </xf>
    <xf numFmtId="0" fontId="8" fillId="2" borderId="0" xfId="2" applyFont="1" applyFill="1" applyAlignment="1">
      <alignment horizontal="right" wrapText="1"/>
    </xf>
    <xf numFmtId="0" fontId="1" fillId="0" borderId="0" xfId="2" applyFont="1" applyAlignment="1">
      <alignment horizontal="left" wrapText="1"/>
    </xf>
    <xf numFmtId="0" fontId="1" fillId="0" borderId="0" xfId="2" applyFont="1">
      <alignment wrapText="1"/>
    </xf>
    <xf numFmtId="164" fontId="1" fillId="0" borderId="0" xfId="2" applyNumberFormat="1" applyFont="1">
      <alignment wrapText="1"/>
    </xf>
    <xf numFmtId="164" fontId="10" fillId="0" borderId="0" xfId="2" applyNumberFormat="1" applyFont="1">
      <alignment wrapText="1"/>
    </xf>
    <xf numFmtId="165" fontId="1" fillId="0" borderId="0" xfId="2" applyNumberFormat="1" applyFont="1">
      <alignment wrapText="1"/>
    </xf>
    <xf numFmtId="165" fontId="10" fillId="0" borderId="0" xfId="2" applyNumberFormat="1" applyFont="1">
      <alignment wrapText="1"/>
    </xf>
    <xf numFmtId="166" fontId="1" fillId="0" borderId="0" xfId="2" applyNumberFormat="1" applyFont="1">
      <alignment wrapText="1"/>
    </xf>
    <xf numFmtId="0" fontId="10" fillId="3" borderId="0" xfId="2" applyFont="1" applyFill="1" applyAlignment="1">
      <alignment horizontal="left" wrapText="1"/>
    </xf>
    <xf numFmtId="0" fontId="10" fillId="4" borderId="0" xfId="2" applyFont="1" applyFill="1">
      <alignment wrapText="1"/>
    </xf>
    <xf numFmtId="164" fontId="1" fillId="3" borderId="0" xfId="2" applyNumberFormat="1" applyFont="1" applyFill="1">
      <alignment wrapText="1"/>
    </xf>
    <xf numFmtId="164" fontId="10" fillId="3" borderId="0" xfId="2" applyNumberFormat="1" applyFont="1" applyFill="1">
      <alignment wrapText="1"/>
    </xf>
    <xf numFmtId="165" fontId="1" fillId="3" borderId="0" xfId="2" applyNumberFormat="1" applyFont="1" applyFill="1">
      <alignment wrapText="1"/>
    </xf>
    <xf numFmtId="165" fontId="10" fillId="3" borderId="0" xfId="2" applyNumberFormat="1" applyFont="1" applyFill="1">
      <alignment wrapText="1"/>
    </xf>
    <xf numFmtId="165" fontId="1" fillId="3" borderId="1" xfId="2" applyNumberFormat="1" applyFont="1" applyFill="1" applyBorder="1">
      <alignment wrapText="1"/>
    </xf>
    <xf numFmtId="165" fontId="10" fillId="3" borderId="1" xfId="2" applyNumberFormat="1" applyFont="1" applyFill="1" applyBorder="1">
      <alignment wrapText="1"/>
    </xf>
    <xf numFmtId="0" fontId="1" fillId="0" borderId="2" xfId="2" applyFont="1" applyBorder="1">
      <alignment wrapText="1"/>
    </xf>
    <xf numFmtId="0" fontId="10" fillId="0" borderId="3" xfId="2" applyFont="1" applyBorder="1">
      <alignment wrapText="1"/>
    </xf>
    <xf numFmtId="0" fontId="10" fillId="4" borderId="0" xfId="2" applyFont="1" applyFill="1" applyAlignment="1">
      <alignment horizontal="left" wrapText="1"/>
    </xf>
    <xf numFmtId="0" fontId="10" fillId="0" borderId="0" xfId="2" applyFont="1">
      <alignment wrapText="1"/>
    </xf>
    <xf numFmtId="0" fontId="10" fillId="0" borderId="0" xfId="2" applyFont="1" applyAlignment="1">
      <alignment horizontal="left" wrapText="1"/>
    </xf>
    <xf numFmtId="0" fontId="11" fillId="0" borderId="0" xfId="2" applyFont="1">
      <alignment wrapText="1"/>
    </xf>
    <xf numFmtId="0" fontId="12" fillId="0" borderId="0" xfId="2" applyFont="1">
      <alignment wrapText="1"/>
    </xf>
    <xf numFmtId="167" fontId="1" fillId="0" borderId="0" xfId="2" applyNumberFormat="1" applyFont="1">
      <alignment wrapText="1"/>
    </xf>
    <xf numFmtId="167" fontId="10" fillId="0" borderId="0" xfId="2" applyNumberFormat="1" applyFont="1">
      <alignment wrapText="1"/>
    </xf>
    <xf numFmtId="168" fontId="1" fillId="0" borderId="0" xfId="2" applyNumberFormat="1" applyFont="1">
      <alignment wrapText="1"/>
    </xf>
    <xf numFmtId="168" fontId="10" fillId="0" borderId="0" xfId="2" applyNumberFormat="1" applyFont="1">
      <alignment wrapText="1"/>
    </xf>
    <xf numFmtId="169" fontId="10" fillId="0" borderId="0" xfId="2" applyNumberFormat="1" applyFont="1">
      <alignment wrapText="1"/>
    </xf>
    <xf numFmtId="169" fontId="1" fillId="0" borderId="0" xfId="2" applyNumberFormat="1" applyFont="1">
      <alignment wrapText="1"/>
    </xf>
    <xf numFmtId="170" fontId="1" fillId="0" borderId="0" xfId="2" applyNumberFormat="1" applyFont="1">
      <alignment wrapText="1"/>
    </xf>
    <xf numFmtId="171" fontId="10" fillId="0" borderId="0" xfId="2" applyNumberFormat="1" applyFont="1">
      <alignment wrapText="1"/>
    </xf>
    <xf numFmtId="170" fontId="10" fillId="0" borderId="0" xfId="2" applyNumberFormat="1" applyFont="1">
      <alignment wrapText="1"/>
    </xf>
    <xf numFmtId="172" fontId="1" fillId="0" borderId="0" xfId="2" applyNumberFormat="1" applyFont="1">
      <alignment wrapText="1"/>
    </xf>
    <xf numFmtId="0" fontId="13" fillId="0" borderId="0" xfId="2" applyFont="1" applyAlignment="1">
      <alignment horizontal="left" wrapText="1"/>
    </xf>
    <xf numFmtId="0" fontId="13" fillId="0" borderId="0" xfId="2" applyFont="1">
      <alignment wrapText="1"/>
    </xf>
    <xf numFmtId="167" fontId="13" fillId="0" borderId="0" xfId="2" applyNumberFormat="1" applyFont="1">
      <alignment wrapText="1"/>
    </xf>
    <xf numFmtId="167" fontId="14" fillId="0" borderId="0" xfId="2" applyNumberFormat="1" applyFont="1">
      <alignment wrapText="1"/>
    </xf>
    <xf numFmtId="164" fontId="14" fillId="0" borderId="0" xfId="2" applyNumberFormat="1" applyFont="1">
      <alignment wrapText="1"/>
    </xf>
    <xf numFmtId="172" fontId="13" fillId="0" borderId="0" xfId="2" applyNumberFormat="1" applyFont="1">
      <alignment wrapText="1"/>
    </xf>
    <xf numFmtId="165" fontId="14" fillId="0" borderId="0" xfId="2" applyNumberFormat="1" applyFont="1">
      <alignment wrapText="1"/>
    </xf>
    <xf numFmtId="167" fontId="1" fillId="0" borderId="0" xfId="2" applyNumberFormat="1" applyFont="1" applyAlignment="1">
      <alignment vertical="top" wrapText="1"/>
    </xf>
    <xf numFmtId="167" fontId="10" fillId="0" borderId="0" xfId="2" applyNumberFormat="1" applyFont="1" applyAlignment="1">
      <alignment vertical="top" wrapText="1"/>
    </xf>
    <xf numFmtId="173" fontId="1" fillId="0" borderId="0" xfId="2" applyNumberFormat="1" applyFont="1">
      <alignment wrapText="1"/>
    </xf>
    <xf numFmtId="0" fontId="6" fillId="0" borderId="0" xfId="2" applyFont="1" applyAlignment="1">
      <alignment horizontal="left" wrapText="1"/>
    </xf>
    <xf numFmtId="174" fontId="8" fillId="2" borderId="0" xfId="2" applyNumberFormat="1" applyFont="1" applyFill="1" applyAlignment="1">
      <alignment horizontal="right" wrapText="1"/>
    </xf>
    <xf numFmtId="164" fontId="10" fillId="5" borderId="0" xfId="2" applyNumberFormat="1" applyFont="1" applyFill="1">
      <alignment wrapText="1"/>
    </xf>
    <xf numFmtId="165" fontId="10" fillId="5" borderId="0" xfId="2" applyNumberFormat="1" applyFont="1" applyFill="1">
      <alignment wrapText="1"/>
    </xf>
    <xf numFmtId="0" fontId="10" fillId="5" borderId="0" xfId="2" applyFont="1" applyFill="1">
      <alignment wrapText="1"/>
    </xf>
    <xf numFmtId="169" fontId="10" fillId="5" borderId="0" xfId="2" applyNumberFormat="1" applyFont="1" applyFill="1">
      <alignment wrapText="1"/>
    </xf>
    <xf numFmtId="171" fontId="1" fillId="0" borderId="0" xfId="2" applyNumberFormat="1" applyFont="1">
      <alignment wrapText="1"/>
    </xf>
    <xf numFmtId="171" fontId="10" fillId="5" borderId="0" xfId="2" applyNumberFormat="1" applyFont="1" applyFill="1">
      <alignment wrapText="1"/>
    </xf>
    <xf numFmtId="164" fontId="1" fillId="0" borderId="0" xfId="2" applyNumberFormat="1" applyFont="1" applyAlignment="1">
      <alignment horizontal="right" wrapText="1"/>
    </xf>
    <xf numFmtId="164" fontId="10" fillId="5" borderId="0" xfId="2" applyNumberFormat="1" applyFont="1" applyFill="1" applyAlignment="1">
      <alignment horizontal="right" wrapText="1"/>
    </xf>
    <xf numFmtId="175" fontId="16" fillId="6" borderId="0" xfId="2" applyNumberFormat="1" applyFont="1" applyFill="1" applyAlignment="1">
      <alignment vertical="top" wrapText="1"/>
    </xf>
    <xf numFmtId="164" fontId="1" fillId="6" borderId="0" xfId="2" applyNumberFormat="1" applyFont="1" applyFill="1">
      <alignment wrapText="1"/>
    </xf>
    <xf numFmtId="165" fontId="1" fillId="6" borderId="0" xfId="2" applyNumberFormat="1" applyFont="1" applyFill="1">
      <alignment wrapText="1"/>
    </xf>
    <xf numFmtId="176" fontId="10" fillId="5" borderId="0" xfId="2" applyNumberFormat="1" applyFont="1" applyFill="1" applyAlignment="1">
      <alignment horizontal="right" wrapText="1"/>
    </xf>
    <xf numFmtId="175" fontId="16" fillId="0" borderId="0" xfId="2" applyNumberFormat="1" applyFont="1" applyAlignment="1">
      <alignment vertical="top" wrapText="1"/>
    </xf>
    <xf numFmtId="176" fontId="1" fillId="0" borderId="0" xfId="2" applyNumberFormat="1" applyFont="1">
      <alignment wrapText="1"/>
    </xf>
    <xf numFmtId="176" fontId="10" fillId="5" borderId="0" xfId="2" applyNumberFormat="1" applyFont="1" applyFill="1">
      <alignment wrapText="1"/>
    </xf>
    <xf numFmtId="177" fontId="1" fillId="0" borderId="0" xfId="2" applyNumberFormat="1" applyFont="1">
      <alignment wrapText="1"/>
    </xf>
    <xf numFmtId="177" fontId="10" fillId="5" borderId="0" xfId="2" applyNumberFormat="1" applyFont="1" applyFill="1">
      <alignment wrapText="1"/>
    </xf>
    <xf numFmtId="176" fontId="1" fillId="6" borderId="0" xfId="2" applyNumberFormat="1" applyFont="1" applyFill="1">
      <alignment wrapText="1"/>
    </xf>
    <xf numFmtId="0" fontId="17" fillId="0" borderId="0" xfId="2" applyFont="1" applyAlignment="1">
      <alignment horizontal="right" vertical="top" wrapText="1"/>
    </xf>
    <xf numFmtId="0" fontId="18" fillId="5" borderId="0" xfId="2" applyFont="1" applyFill="1" applyAlignment="1">
      <alignment horizontal="right" vertical="top" wrapText="1"/>
    </xf>
    <xf numFmtId="176" fontId="17" fillId="0" borderId="0" xfId="2" applyNumberFormat="1" applyFont="1" applyAlignment="1">
      <alignment horizontal="right" vertical="top" wrapText="1"/>
    </xf>
    <xf numFmtId="164" fontId="7" fillId="0" borderId="0" xfId="2" applyNumberFormat="1" applyFont="1">
      <alignment wrapText="1"/>
    </xf>
    <xf numFmtId="169" fontId="1" fillId="6" borderId="0" xfId="2" applyNumberFormat="1" applyFont="1" applyFill="1">
      <alignment wrapText="1"/>
    </xf>
    <xf numFmtId="0" fontId="19" fillId="0" borderId="0" xfId="2" applyFont="1">
      <alignment wrapText="1"/>
    </xf>
    <xf numFmtId="164" fontId="19" fillId="0" borderId="0" xfId="2" applyNumberFormat="1" applyFont="1">
      <alignment wrapText="1"/>
    </xf>
    <xf numFmtId="0" fontId="8" fillId="2" borderId="0" xfId="2" applyFont="1" applyFill="1">
      <alignment wrapText="1"/>
    </xf>
    <xf numFmtId="0" fontId="1" fillId="6" borderId="0" xfId="2" applyFont="1" applyFill="1">
      <alignment wrapText="1"/>
    </xf>
    <xf numFmtId="0" fontId="7" fillId="6" borderId="0" xfId="2" applyFont="1" applyFill="1">
      <alignment wrapText="1"/>
    </xf>
    <xf numFmtId="178" fontId="10" fillId="0" borderId="0" xfId="2" applyNumberFormat="1" applyFont="1" applyAlignment="1">
      <alignment horizontal="right" wrapText="1"/>
    </xf>
    <xf numFmtId="178" fontId="1" fillId="0" borderId="0" xfId="2" applyNumberFormat="1" applyFont="1" applyAlignment="1">
      <alignment horizontal="right" wrapText="1"/>
    </xf>
    <xf numFmtId="179" fontId="10" fillId="0" borderId="0" xfId="2" applyNumberFormat="1" applyFont="1" applyAlignment="1">
      <alignment horizontal="right" wrapText="1"/>
    </xf>
    <xf numFmtId="0" fontId="8" fillId="2" borderId="0" xfId="2" applyFont="1" applyFill="1" applyAlignment="1">
      <alignment vertical="center" wrapText="1"/>
    </xf>
    <xf numFmtId="0" fontId="10" fillId="0" borderId="4" xfId="2" applyFont="1" applyBorder="1">
      <alignment wrapText="1"/>
    </xf>
    <xf numFmtId="178" fontId="10" fillId="0" borderId="4" xfId="2" applyNumberFormat="1" applyFont="1" applyBorder="1" applyAlignment="1">
      <alignment horizontal="right" wrapText="1"/>
    </xf>
    <xf numFmtId="0" fontId="10" fillId="0" borderId="5" xfId="2" applyFont="1" applyBorder="1">
      <alignment wrapText="1"/>
    </xf>
    <xf numFmtId="178" fontId="10" fillId="0" borderId="5" xfId="2" applyNumberFormat="1" applyFont="1" applyBorder="1" applyAlignment="1">
      <alignment horizontal="right" wrapText="1"/>
    </xf>
    <xf numFmtId="0" fontId="17" fillId="0" borderId="0" xfId="2" applyFont="1">
      <alignment wrapText="1"/>
    </xf>
    <xf numFmtId="178" fontId="10" fillId="0" borderId="5" xfId="2" applyNumberFormat="1" applyFont="1" applyBorder="1">
      <alignment wrapText="1"/>
    </xf>
    <xf numFmtId="0" fontId="1" fillId="0" borderId="0" xfId="2" applyFont="1" applyAlignment="1">
      <alignment horizontal="left" vertical="center" wrapText="1"/>
    </xf>
    <xf numFmtId="0" fontId="10" fillId="0" borderId="0" xfId="2" applyFont="1" applyAlignment="1">
      <alignment horizontal="left" vertical="center" wrapText="1"/>
    </xf>
    <xf numFmtId="0" fontId="22" fillId="0" borderId="0" xfId="2" applyFont="1" applyAlignment="1">
      <alignment horizontal="left" vertical="center" wrapText="1" indent="1"/>
    </xf>
    <xf numFmtId="178" fontId="22" fillId="0" borderId="0" xfId="2" applyNumberFormat="1" applyFont="1" applyAlignment="1">
      <alignment horizontal="right" wrapText="1"/>
    </xf>
    <xf numFmtId="0" fontId="10" fillId="0" borderId="0" xfId="2" applyFont="1" applyAlignment="1">
      <alignment horizontal="right" wrapText="1"/>
    </xf>
    <xf numFmtId="0" fontId="22" fillId="0" borderId="0" xfId="2" applyFont="1" applyAlignment="1">
      <alignment horizontal="right" wrapText="1"/>
    </xf>
    <xf numFmtId="0" fontId="23" fillId="2" borderId="0" xfId="2" applyFont="1" applyFill="1">
      <alignment wrapText="1"/>
    </xf>
    <xf numFmtId="174" fontId="23" fillId="2" borderId="0" xfId="2" applyNumberFormat="1" applyFont="1" applyFill="1">
      <alignment wrapText="1"/>
    </xf>
    <xf numFmtId="0" fontId="23" fillId="2" borderId="0" xfId="2" applyFont="1" applyFill="1" applyAlignment="1">
      <alignment horizontal="right" wrapText="1"/>
    </xf>
    <xf numFmtId="0" fontId="5" fillId="0" borderId="0" xfId="2" applyFont="1">
      <alignment wrapText="1"/>
    </xf>
    <xf numFmtId="164" fontId="5" fillId="0" borderId="0" xfId="2" applyNumberFormat="1" applyFont="1">
      <alignment wrapText="1"/>
    </xf>
    <xf numFmtId="165" fontId="5" fillId="0" borderId="0" xfId="2" applyNumberFormat="1" applyFont="1">
      <alignment wrapText="1"/>
    </xf>
    <xf numFmtId="165" fontId="5" fillId="5" borderId="0" xfId="2" applyNumberFormat="1" applyFont="1" applyFill="1">
      <alignment wrapText="1"/>
    </xf>
    <xf numFmtId="164" fontId="5" fillId="5" borderId="0" xfId="2" applyNumberFormat="1" applyFont="1" applyFill="1">
      <alignment wrapText="1"/>
    </xf>
    <xf numFmtId="169" fontId="5" fillId="0" borderId="0" xfId="2" applyNumberFormat="1" applyFont="1">
      <alignment wrapText="1"/>
    </xf>
    <xf numFmtId="169" fontId="5" fillId="5" borderId="0" xfId="2" applyNumberFormat="1" applyFont="1" applyFill="1">
      <alignment wrapText="1"/>
    </xf>
    <xf numFmtId="0" fontId="24" fillId="0" borderId="0" xfId="2" applyFont="1">
      <alignment wrapText="1"/>
    </xf>
    <xf numFmtId="0" fontId="5" fillId="0" borderId="0" xfId="2" applyFont="1" applyAlignment="1">
      <alignment vertical="center" wrapText="1"/>
    </xf>
    <xf numFmtId="166" fontId="5" fillId="0" borderId="0" xfId="2" applyNumberFormat="1" applyFont="1" applyAlignment="1">
      <alignment vertical="center" wrapText="1"/>
    </xf>
    <xf numFmtId="164" fontId="5" fillId="0" borderId="0" xfId="2" applyNumberFormat="1" applyFont="1" applyAlignment="1">
      <alignment vertical="center" wrapText="1"/>
    </xf>
    <xf numFmtId="165" fontId="5" fillId="0" borderId="0" xfId="2" applyNumberFormat="1" applyFont="1" applyAlignment="1">
      <alignment vertical="center" wrapText="1"/>
    </xf>
    <xf numFmtId="165" fontId="5" fillId="5" borderId="0" xfId="2" applyNumberFormat="1" applyFont="1" applyFill="1" applyAlignment="1">
      <alignment vertical="center" wrapText="1"/>
    </xf>
    <xf numFmtId="0" fontId="5" fillId="0" borderId="0" xfId="2" applyFont="1" applyAlignment="1">
      <alignment horizontal="right" wrapText="1"/>
    </xf>
    <xf numFmtId="0" fontId="5" fillId="5" borderId="0" xfId="2" applyFont="1" applyFill="1" applyAlignment="1">
      <alignment horizontal="right" vertical="center" wrapText="1"/>
    </xf>
    <xf numFmtId="175" fontId="5" fillId="0" borderId="0" xfId="2" applyNumberFormat="1" applyFont="1">
      <alignment wrapText="1"/>
    </xf>
    <xf numFmtId="175" fontId="5" fillId="5" borderId="0" xfId="2" applyNumberFormat="1" applyFont="1" applyFill="1">
      <alignment wrapText="1"/>
    </xf>
    <xf numFmtId="181" fontId="5" fillId="0" borderId="0" xfId="2" applyNumberFormat="1" applyFont="1">
      <alignment wrapText="1"/>
    </xf>
    <xf numFmtId="181" fontId="5" fillId="5" borderId="0" xfId="2" applyNumberFormat="1" applyFont="1" applyFill="1">
      <alignment wrapText="1"/>
    </xf>
    <xf numFmtId="0" fontId="26" fillId="2" borderId="0" xfId="2" applyFont="1" applyFill="1">
      <alignment wrapText="1"/>
    </xf>
    <xf numFmtId="0" fontId="27" fillId="2" borderId="6" xfId="2" applyFont="1" applyFill="1" applyBorder="1">
      <alignment wrapText="1"/>
    </xf>
    <xf numFmtId="0" fontId="27" fillId="2" borderId="7" xfId="2" applyFont="1" applyFill="1" applyBorder="1">
      <alignment wrapText="1"/>
    </xf>
    <xf numFmtId="174" fontId="27" fillId="2" borderId="7" xfId="2" applyNumberFormat="1" applyFont="1" applyFill="1" applyBorder="1">
      <alignment wrapText="1"/>
    </xf>
    <xf numFmtId="0" fontId="27" fillId="2" borderId="8" xfId="2" applyFont="1" applyFill="1" applyBorder="1">
      <alignment wrapText="1"/>
    </xf>
    <xf numFmtId="0" fontId="28" fillId="0" borderId="9" xfId="2" applyFont="1" applyBorder="1" applyAlignment="1">
      <alignment vertical="top" wrapText="1"/>
    </xf>
    <xf numFmtId="0" fontId="28" fillId="0" borderId="10" xfId="2" applyFont="1" applyBorder="1" applyAlignment="1">
      <alignment vertical="top" wrapText="1"/>
    </xf>
    <xf numFmtId="0" fontId="28" fillId="0" borderId="10" xfId="2" applyFont="1" applyBorder="1" applyAlignment="1">
      <alignment horizontal="left" wrapText="1"/>
    </xf>
    <xf numFmtId="0" fontId="28" fillId="0" borderId="10" xfId="2" applyFont="1" applyBorder="1" applyAlignment="1">
      <alignment horizontal="right" vertical="top" wrapText="1"/>
    </xf>
    <xf numFmtId="182" fontId="28" fillId="0" borderId="10" xfId="2" applyNumberFormat="1" applyFont="1" applyBorder="1" applyAlignment="1">
      <alignment horizontal="right" wrapText="1"/>
    </xf>
    <xf numFmtId="182" fontId="28" fillId="7" borderId="11" xfId="2" applyNumberFormat="1" applyFont="1" applyFill="1" applyBorder="1" applyAlignment="1">
      <alignment horizontal="right" wrapText="1"/>
    </xf>
    <xf numFmtId="0" fontId="28" fillId="0" borderId="12" xfId="2" applyFont="1" applyBorder="1" applyAlignment="1">
      <alignment vertical="top" wrapText="1"/>
    </xf>
    <xf numFmtId="0" fontId="28" fillId="0" borderId="13" xfId="2" applyFont="1" applyBorder="1" applyAlignment="1">
      <alignment horizontal="left" wrapText="1"/>
    </xf>
    <xf numFmtId="0" fontId="28" fillId="0" borderId="13" xfId="2" applyFont="1" applyBorder="1" applyAlignment="1">
      <alignment horizontal="right" vertical="top" wrapText="1"/>
    </xf>
    <xf numFmtId="182" fontId="28" fillId="0" borderId="13" xfId="2" applyNumberFormat="1" applyFont="1" applyBorder="1" applyAlignment="1">
      <alignment horizontal="right" wrapText="1"/>
    </xf>
    <xf numFmtId="166" fontId="28" fillId="0" borderId="13" xfId="2" applyNumberFormat="1" applyFont="1" applyBorder="1" applyAlignment="1">
      <alignment horizontal="right" wrapText="1"/>
    </xf>
    <xf numFmtId="182" fontId="28" fillId="7" borderId="13" xfId="2" applyNumberFormat="1" applyFont="1" applyFill="1" applyBorder="1" applyAlignment="1">
      <alignment horizontal="right" wrapText="1"/>
    </xf>
    <xf numFmtId="0" fontId="28" fillId="0" borderId="15" xfId="2" applyFont="1" applyBorder="1" applyAlignment="1">
      <alignment vertical="top" wrapText="1"/>
    </xf>
    <xf numFmtId="0" fontId="28" fillId="0" borderId="15" xfId="2" applyFont="1" applyBorder="1" applyAlignment="1">
      <alignment horizontal="left" wrapText="1"/>
    </xf>
    <xf numFmtId="0" fontId="28" fillId="0" borderId="15" xfId="2" applyFont="1" applyBorder="1" applyAlignment="1">
      <alignment horizontal="right" vertical="top" wrapText="1"/>
    </xf>
    <xf numFmtId="182" fontId="28" fillId="0" borderId="15" xfId="2" applyNumberFormat="1" applyFont="1" applyBorder="1" applyAlignment="1">
      <alignment horizontal="right" wrapText="1"/>
    </xf>
    <xf numFmtId="166" fontId="28" fillId="0" borderId="15" xfId="2" applyNumberFormat="1" applyFont="1" applyBorder="1" applyAlignment="1">
      <alignment horizontal="right" wrapText="1"/>
    </xf>
    <xf numFmtId="182" fontId="28" fillId="7" borderId="15" xfId="2" applyNumberFormat="1" applyFont="1" applyFill="1" applyBorder="1" applyAlignment="1">
      <alignment horizontal="right"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7" xfId="2" applyFont="1" applyBorder="1" applyAlignment="1">
      <alignment horizontal="left" wrapText="1"/>
    </xf>
    <xf numFmtId="0" fontId="28" fillId="0" borderId="17" xfId="2" applyFont="1" applyBorder="1" applyAlignment="1">
      <alignment horizontal="right" vertical="top" wrapText="1"/>
    </xf>
    <xf numFmtId="182" fontId="28" fillId="0" borderId="17" xfId="2" applyNumberFormat="1" applyFont="1" applyBorder="1" applyAlignment="1">
      <alignment horizontal="right" wrapText="1"/>
    </xf>
    <xf numFmtId="179" fontId="28" fillId="0" borderId="17" xfId="2" applyNumberFormat="1" applyFont="1" applyBorder="1" applyAlignment="1">
      <alignment horizontal="right" wrapText="1"/>
    </xf>
    <xf numFmtId="179" fontId="28" fillId="7" borderId="17" xfId="2" applyNumberFormat="1" applyFont="1" applyFill="1" applyBorder="1" applyAlignment="1">
      <alignment horizontal="right" wrapText="1"/>
    </xf>
    <xf numFmtId="0" fontId="28" fillId="0" borderId="13" xfId="2" applyFont="1" applyBorder="1" applyAlignment="1">
      <alignment vertical="top" wrapText="1"/>
    </xf>
    <xf numFmtId="179" fontId="28" fillId="0" borderId="13" xfId="2" applyNumberFormat="1" applyFont="1" applyBorder="1" applyAlignment="1">
      <alignment horizontal="right" wrapText="1"/>
    </xf>
    <xf numFmtId="179" fontId="28" fillId="7" borderId="13" xfId="2" applyNumberFormat="1" applyFont="1" applyFill="1" applyBorder="1" applyAlignment="1">
      <alignment horizontal="right" wrapText="1"/>
    </xf>
    <xf numFmtId="183" fontId="28" fillId="0" borderId="15" xfId="2" applyNumberFormat="1" applyFont="1" applyBorder="1" applyAlignment="1">
      <alignment horizontal="right" wrapText="1"/>
    </xf>
    <xf numFmtId="183" fontId="28" fillId="7" borderId="15" xfId="2" applyNumberFormat="1" applyFont="1" applyFill="1" applyBorder="1" applyAlignment="1">
      <alignment horizontal="right" wrapText="1"/>
    </xf>
    <xf numFmtId="0" fontId="28" fillId="0" borderId="19" xfId="2" applyFont="1" applyBorder="1" applyAlignment="1">
      <alignment vertical="top" wrapText="1"/>
    </xf>
    <xf numFmtId="0" fontId="28" fillId="0" borderId="20" xfId="2" applyFont="1" applyBorder="1" applyAlignment="1">
      <alignment horizontal="left" vertical="top" wrapText="1"/>
    </xf>
    <xf numFmtId="0" fontId="28" fillId="0" borderId="20" xfId="2" applyFont="1" applyBorder="1" applyAlignment="1">
      <alignment horizontal="left" wrapText="1"/>
    </xf>
    <xf numFmtId="0" fontId="28" fillId="0" borderId="20" xfId="2" applyFont="1" applyBorder="1" applyAlignment="1">
      <alignment horizontal="right" vertical="top" wrapText="1"/>
    </xf>
    <xf numFmtId="182" fontId="28" fillId="0" borderId="20" xfId="2" applyNumberFormat="1" applyFont="1" applyBorder="1" applyAlignment="1">
      <alignment horizontal="right" wrapText="1"/>
    </xf>
    <xf numFmtId="166" fontId="28" fillId="0" borderId="20" xfId="2" applyNumberFormat="1" applyFont="1" applyBorder="1" applyAlignment="1">
      <alignment horizontal="right" wrapText="1"/>
    </xf>
    <xf numFmtId="182" fontId="28" fillId="7" borderId="20" xfId="2" applyNumberFormat="1" applyFont="1" applyFill="1" applyBorder="1" applyAlignment="1">
      <alignment horizontal="right" wrapText="1"/>
    </xf>
    <xf numFmtId="0" fontId="28" fillId="0" borderId="21" xfId="2" applyFont="1" applyBorder="1" applyAlignment="1">
      <alignment vertical="top" wrapText="1"/>
    </xf>
    <xf numFmtId="0" fontId="28" fillId="0" borderId="21" xfId="2" applyFont="1" applyBorder="1" applyAlignment="1">
      <alignment horizontal="left" wrapText="1"/>
    </xf>
    <xf numFmtId="0" fontId="28" fillId="0" borderId="21" xfId="2" applyFont="1" applyBorder="1" applyAlignment="1">
      <alignment horizontal="right" vertical="top" wrapText="1"/>
    </xf>
    <xf numFmtId="182" fontId="28" fillId="0" borderId="21" xfId="2" applyNumberFormat="1" applyFont="1" applyBorder="1" applyAlignment="1">
      <alignment horizontal="right" wrapText="1"/>
    </xf>
    <xf numFmtId="166" fontId="28" fillId="0" borderId="21" xfId="2" applyNumberFormat="1" applyFont="1" applyBorder="1" applyAlignment="1">
      <alignment horizontal="right" wrapText="1"/>
    </xf>
    <xf numFmtId="164" fontId="28" fillId="7" borderId="21" xfId="2" applyNumberFormat="1" applyFont="1" applyFill="1" applyBorder="1" applyAlignment="1">
      <alignment horizontal="right" wrapText="1"/>
    </xf>
    <xf numFmtId="0" fontId="28" fillId="0" borderId="22" xfId="2" applyFont="1" applyBorder="1" applyAlignment="1">
      <alignment horizontal="left" vertical="top" wrapText="1"/>
    </xf>
    <xf numFmtId="0" fontId="28" fillId="0" borderId="22" xfId="2" applyFont="1" applyBorder="1" applyAlignment="1">
      <alignment horizontal="left" wrapText="1"/>
    </xf>
    <xf numFmtId="0" fontId="28" fillId="0" borderId="22" xfId="2" applyFont="1" applyBorder="1" applyAlignment="1">
      <alignment horizontal="right" vertical="top" wrapText="1"/>
    </xf>
    <xf numFmtId="182" fontId="28" fillId="0" borderId="22" xfId="2" applyNumberFormat="1" applyFont="1" applyBorder="1" applyAlignment="1">
      <alignment horizontal="right" wrapText="1"/>
    </xf>
    <xf numFmtId="166" fontId="28" fillId="0" borderId="22" xfId="2" applyNumberFormat="1" applyFont="1" applyBorder="1" applyAlignment="1">
      <alignment horizontal="right" wrapText="1"/>
    </xf>
    <xf numFmtId="182" fontId="28" fillId="7" borderId="22" xfId="2" applyNumberFormat="1" applyFont="1" applyFill="1" applyBorder="1" applyAlignment="1">
      <alignment horizontal="right" wrapText="1"/>
    </xf>
    <xf numFmtId="0" fontId="28" fillId="0" borderId="10" xfId="2" applyFont="1" applyBorder="1" applyAlignment="1">
      <alignment horizontal="left" vertical="top" wrapText="1"/>
    </xf>
    <xf numFmtId="166" fontId="28" fillId="0" borderId="10" xfId="2" applyNumberFormat="1" applyFont="1" applyBorder="1" applyAlignment="1">
      <alignment horizontal="right" wrapText="1"/>
    </xf>
    <xf numFmtId="182" fontId="28" fillId="7" borderId="10" xfId="2" applyNumberFormat="1" applyFont="1" applyFill="1" applyBorder="1" applyAlignment="1">
      <alignment horizontal="right" wrapText="1"/>
    </xf>
    <xf numFmtId="0" fontId="28" fillId="0" borderId="13" xfId="2" applyFont="1" applyBorder="1" applyAlignment="1">
      <alignment horizontal="left" vertical="top" wrapText="1"/>
    </xf>
    <xf numFmtId="0" fontId="28" fillId="0" borderId="15" xfId="2" applyFont="1" applyBorder="1" applyAlignment="1">
      <alignment horizontal="left" vertical="top" wrapText="1"/>
    </xf>
    <xf numFmtId="179" fontId="28" fillId="0" borderId="15" xfId="2" applyNumberFormat="1" applyFont="1" applyBorder="1" applyAlignment="1">
      <alignment horizontal="right" wrapText="1"/>
    </xf>
    <xf numFmtId="174" fontId="28" fillId="0" borderId="20" xfId="2" applyNumberFormat="1" applyFont="1" applyBorder="1" applyAlignment="1">
      <alignment horizontal="right" wrapText="1"/>
    </xf>
    <xf numFmtId="0" fontId="28" fillId="0" borderId="23" xfId="2" applyFont="1" applyBorder="1" applyAlignment="1">
      <alignment vertical="top" wrapText="1"/>
    </xf>
    <xf numFmtId="0" fontId="28" fillId="0" borderId="23" xfId="2" applyFont="1" applyBorder="1" applyAlignment="1">
      <alignment horizontal="left" wrapText="1"/>
    </xf>
    <xf numFmtId="0" fontId="28" fillId="0" borderId="23" xfId="2" applyFont="1" applyBorder="1" applyAlignment="1">
      <alignment horizontal="right" vertical="top" wrapText="1"/>
    </xf>
    <xf numFmtId="182" fontId="28" fillId="0" borderId="23" xfId="2" applyNumberFormat="1" applyFont="1" applyBorder="1" applyAlignment="1">
      <alignment horizontal="right" wrapText="1"/>
    </xf>
    <xf numFmtId="182" fontId="28" fillId="0" borderId="24" xfId="2" applyNumberFormat="1" applyFont="1" applyBorder="1" applyAlignment="1">
      <alignment horizontal="right" wrapText="1"/>
    </xf>
    <xf numFmtId="182" fontId="28" fillId="7" borderId="25" xfId="2" applyNumberFormat="1" applyFont="1" applyFill="1" applyBorder="1" applyAlignment="1">
      <alignment horizontal="right" wrapText="1"/>
    </xf>
    <xf numFmtId="0" fontId="1" fillId="0" borderId="26" xfId="2" applyFont="1" applyBorder="1">
      <alignment wrapText="1"/>
    </xf>
    <xf numFmtId="0" fontId="20" fillId="0" borderId="0" xfId="2" applyFont="1" applyAlignment="1">
      <alignment vertical="top" wrapText="1"/>
    </xf>
    <xf numFmtId="0" fontId="15" fillId="0" borderId="0" xfId="2" applyFont="1" applyAlignment="1">
      <alignment vertical="top" wrapText="1"/>
    </xf>
    <xf numFmtId="0" fontId="21" fillId="0" borderId="0" xfId="2" applyFont="1" applyAlignment="1">
      <alignment vertical="top" wrapText="1"/>
    </xf>
    <xf numFmtId="0" fontId="6" fillId="0" borderId="0" xfId="2" applyFont="1">
      <alignment wrapText="1"/>
    </xf>
    <xf numFmtId="0" fontId="0" fillId="0" borderId="0" xfId="0"/>
    <xf numFmtId="0" fontId="1" fillId="0" borderId="0" xfId="2" applyFont="1" applyAlignment="1">
      <alignment horizontal="left" vertical="top" wrapText="1"/>
    </xf>
    <xf numFmtId="180" fontId="8" fillId="2" borderId="0" xfId="2" applyNumberFormat="1" applyFont="1" applyFill="1" applyAlignment="1">
      <alignment horizontal="right" wrapText="1"/>
    </xf>
    <xf numFmtId="0" fontId="25" fillId="0" borderId="0" xfId="2" applyFont="1" applyAlignment="1">
      <alignment horizontal="left" vertical="top" wrapText="1"/>
    </xf>
    <xf numFmtId="0" fontId="1" fillId="0" borderId="0" xfId="2" applyFont="1">
      <alignment wrapText="1"/>
    </xf>
    <xf numFmtId="0" fontId="1" fillId="0" borderId="0" xfId="1">
      <alignment wrapText="1"/>
    </xf>
    <xf numFmtId="0" fontId="28" fillId="0" borderId="9" xfId="2" applyFont="1" applyBorder="1" applyAlignment="1">
      <alignment vertical="top" wrapText="1"/>
    </xf>
    <xf numFmtId="0" fontId="28" fillId="0" borderId="0" xfId="2" applyFont="1" applyAlignment="1">
      <alignment vertical="top" wrapText="1"/>
    </xf>
    <xf numFmtId="0" fontId="28" fillId="0" borderId="14" xfId="2" applyFont="1" applyBorder="1" applyAlignment="1">
      <alignment vertical="top" wrapText="1"/>
    </xf>
    <xf numFmtId="0" fontId="28" fillId="0" borderId="16" xfId="2" applyFont="1" applyBorder="1" applyAlignment="1">
      <alignment vertical="top" wrapText="1"/>
    </xf>
    <xf numFmtId="0" fontId="28" fillId="0" borderId="18" xfId="2" applyFont="1" applyBorder="1" applyAlignment="1">
      <alignment vertical="top" wrapText="1"/>
    </xf>
    <xf numFmtId="0" fontId="27" fillId="2" borderId="6" xfId="2" applyFont="1" applyFill="1" applyBorder="1">
      <alignment wrapText="1"/>
    </xf>
    <xf numFmtId="0" fontId="1" fillId="0" borderId="8" xfId="2" applyFont="1" applyBorder="1">
      <alignment wrapText="1"/>
    </xf>
  </cellXfs>
  <cellStyles count="6">
    <cellStyle name="Heading 1" xfId="3" xr:uid="{00000000-0005-0000-0000-000002000000}"/>
    <cellStyle name="Heading 2" xfId="4" xr:uid="{00000000-0005-0000-0000-000003000000}"/>
    <cellStyle name="Heading 3" xfId="5" xr:uid="{00000000-0005-0000-0000-000004000000}"/>
    <cellStyle name="Normal" xfId="2" xr:uid="{00000000-0005-0000-0000-000000000000}"/>
    <cellStyle name="Standard" xfId="0" builtinId="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0"/>
  <sheetViews>
    <sheetView workbookViewId="0">
      <pane ySplit="3" topLeftCell="A24" activePane="bottomLeft" state="frozen"/>
      <selection pane="bottomLeft" sqref="A1:H1"/>
    </sheetView>
  </sheetViews>
  <sheetFormatPr baseColWidth="10" defaultColWidth="13.7109375" defaultRowHeight="12.75" x14ac:dyDescent="0.2"/>
  <cols>
    <col min="1" max="1" width="45" customWidth="1"/>
    <col min="2" max="2" width="13.28515625" customWidth="1"/>
    <col min="3" max="3" width="1" customWidth="1"/>
    <col min="4" max="7" width="0" hidden="1"/>
    <col min="8" max="8" width="11.85546875" customWidth="1"/>
    <col min="9" max="9" width="1" customWidth="1"/>
    <col min="10" max="13" width="0" hidden="1"/>
    <col min="14" max="14" width="11.85546875" customWidth="1"/>
    <col min="15" max="15" width="1" customWidth="1"/>
    <col min="16" max="19" width="0" hidden="1"/>
    <col min="20" max="20" width="11.85546875" customWidth="1"/>
    <col min="21" max="21" width="1" customWidth="1"/>
    <col min="22" max="25" width="11.85546875" hidden="1" customWidth="1"/>
    <col min="26" max="26" width="11.85546875" customWidth="1"/>
    <col min="27" max="27" width="1" customWidth="1"/>
    <col min="28" max="31" width="11.85546875" hidden="1" customWidth="1"/>
    <col min="32" max="32" width="11.85546875" customWidth="1"/>
    <col min="33" max="33" width="1" customWidth="1"/>
    <col min="34" max="38" width="11.85546875" customWidth="1"/>
    <col min="39" max="39" width="1" customWidth="1"/>
    <col min="40" max="44" width="11.85546875" customWidth="1"/>
  </cols>
  <sheetData>
    <row r="1" spans="1:41" ht="19.149999999999999" customHeight="1" x14ac:dyDescent="0.3">
      <c r="A1" s="187" t="s">
        <v>0</v>
      </c>
      <c r="B1" s="188"/>
      <c r="C1" s="188"/>
      <c r="D1" s="188"/>
      <c r="E1" s="188"/>
      <c r="F1" s="188"/>
      <c r="G1" s="188"/>
      <c r="H1" s="188"/>
      <c r="AJ1" s="2"/>
      <c r="AN1" s="2"/>
      <c r="AO1" s="2"/>
    </row>
    <row r="2" spans="1:41" ht="16.7" customHeight="1" x14ac:dyDescent="0.25">
      <c r="AJ2" s="2"/>
      <c r="AN2" s="2"/>
      <c r="AO2" s="2"/>
    </row>
    <row r="3" spans="1:41" ht="16.7" customHeight="1" x14ac:dyDescent="0.2">
      <c r="A3" s="3" t="s">
        <v>1</v>
      </c>
      <c r="B3" s="3" t="s">
        <v>2</v>
      </c>
      <c r="D3" s="4" t="s">
        <v>3</v>
      </c>
      <c r="E3" s="4" t="s">
        <v>4</v>
      </c>
      <c r="F3" s="4" t="s">
        <v>5</v>
      </c>
      <c r="G3" s="4" t="s">
        <v>6</v>
      </c>
      <c r="H3" s="5" t="s">
        <v>7</v>
      </c>
      <c r="J3" s="4" t="s">
        <v>8</v>
      </c>
      <c r="K3" s="4" t="s">
        <v>9</v>
      </c>
      <c r="L3" s="4" t="s">
        <v>10</v>
      </c>
      <c r="M3" s="4" t="s">
        <v>11</v>
      </c>
      <c r="N3" s="5" t="s">
        <v>12</v>
      </c>
      <c r="P3" s="4" t="s">
        <v>13</v>
      </c>
      <c r="Q3" s="4" t="s">
        <v>14</v>
      </c>
      <c r="R3" s="4" t="s">
        <v>15</v>
      </c>
      <c r="S3" s="4" t="s">
        <v>16</v>
      </c>
      <c r="T3" s="5" t="s">
        <v>17</v>
      </c>
      <c r="V3" s="4" t="s">
        <v>18</v>
      </c>
      <c r="W3" s="4" t="s">
        <v>19</v>
      </c>
      <c r="X3" s="4" t="s">
        <v>20</v>
      </c>
      <c r="Y3" s="4" t="s">
        <v>21</v>
      </c>
      <c r="Z3" s="5" t="s">
        <v>22</v>
      </c>
      <c r="AB3" s="4" t="s">
        <v>23</v>
      </c>
      <c r="AC3" s="4" t="s">
        <v>24</v>
      </c>
      <c r="AD3" s="4" t="s">
        <v>25</v>
      </c>
      <c r="AE3" s="4" t="s">
        <v>26</v>
      </c>
      <c r="AF3" s="5" t="s">
        <v>27</v>
      </c>
      <c r="AH3" s="4" t="s">
        <v>28</v>
      </c>
      <c r="AI3" s="4" t="s">
        <v>29</v>
      </c>
      <c r="AJ3" s="4" t="s">
        <v>30</v>
      </c>
      <c r="AK3" s="4" t="s">
        <v>31</v>
      </c>
      <c r="AL3" s="5" t="s">
        <v>32</v>
      </c>
      <c r="AN3" s="4" t="s">
        <v>33</v>
      </c>
      <c r="AO3" s="4" t="s">
        <v>34</v>
      </c>
    </row>
    <row r="4" spans="1:41" ht="16.7" customHeight="1" x14ac:dyDescent="0.2">
      <c r="A4" s="6" t="s">
        <v>35</v>
      </c>
      <c r="B4" s="7" t="s">
        <v>36</v>
      </c>
      <c r="D4" s="8">
        <v>461</v>
      </c>
      <c r="E4" s="8">
        <v>440.1</v>
      </c>
      <c r="F4" s="8">
        <v>425</v>
      </c>
      <c r="G4" s="8">
        <v>389.5</v>
      </c>
      <c r="H4" s="9">
        <v>1715.6</v>
      </c>
      <c r="J4" s="8">
        <v>453.7</v>
      </c>
      <c r="K4" s="8">
        <v>404.6</v>
      </c>
      <c r="L4" s="8">
        <v>373</v>
      </c>
      <c r="M4" s="8">
        <v>470.2</v>
      </c>
      <c r="N4" s="9">
        <v>1701.5</v>
      </c>
      <c r="P4" s="8">
        <v>469</v>
      </c>
      <c r="Q4" s="8">
        <v>473.7</v>
      </c>
      <c r="R4" s="8">
        <v>529.1</v>
      </c>
      <c r="S4" s="8">
        <v>800.3</v>
      </c>
      <c r="T4" s="9">
        <v>2272.1</v>
      </c>
      <c r="V4" s="8">
        <v>944.1</v>
      </c>
      <c r="W4" s="8">
        <v>1244.2</v>
      </c>
      <c r="X4" s="8">
        <v>1162.8</v>
      </c>
      <c r="Y4" s="8">
        <v>1114.5999999999999</v>
      </c>
      <c r="Z4" s="9">
        <v>4465.6000000000004</v>
      </c>
      <c r="AB4" s="8">
        <v>861.4</v>
      </c>
      <c r="AC4" s="8">
        <v>557</v>
      </c>
      <c r="AD4" s="10">
        <v>620704700</v>
      </c>
      <c r="AE4" s="10">
        <v>682172300</v>
      </c>
      <c r="AF4" s="11">
        <v>2721272300</v>
      </c>
      <c r="AH4" s="10">
        <v>679900000</v>
      </c>
      <c r="AI4" s="10">
        <v>615882400</v>
      </c>
      <c r="AJ4" s="10">
        <v>605823000</v>
      </c>
      <c r="AK4" s="10">
        <v>648496200</v>
      </c>
      <c r="AL4" s="11">
        <v>2550145000</v>
      </c>
      <c r="AN4" s="12">
        <v>664.8</v>
      </c>
      <c r="AO4" s="10">
        <v>617532600</v>
      </c>
    </row>
    <row r="5" spans="1:41" ht="17.45" customHeight="1" x14ac:dyDescent="0.2">
      <c r="A5" s="6" t="s">
        <v>37</v>
      </c>
      <c r="B5" s="7" t="s">
        <v>36</v>
      </c>
      <c r="D5" s="8">
        <v>231.8</v>
      </c>
      <c r="E5" s="8">
        <v>187.7</v>
      </c>
      <c r="F5" s="8">
        <v>198.5</v>
      </c>
      <c r="G5" s="8">
        <v>207.5</v>
      </c>
      <c r="H5" s="9">
        <v>825.5</v>
      </c>
      <c r="J5" s="8">
        <v>193.3</v>
      </c>
      <c r="K5" s="8">
        <v>185.7</v>
      </c>
      <c r="L5" s="8">
        <v>193.1</v>
      </c>
      <c r="M5" s="8">
        <v>158.5</v>
      </c>
      <c r="N5" s="9">
        <v>730.6</v>
      </c>
      <c r="P5" s="8">
        <v>264.3</v>
      </c>
      <c r="Q5" s="8">
        <v>190.5</v>
      </c>
      <c r="R5" s="8">
        <v>217.2</v>
      </c>
      <c r="S5" s="8">
        <v>269.10000000000002</v>
      </c>
      <c r="T5" s="9">
        <v>941</v>
      </c>
      <c r="V5" s="8">
        <v>268.2</v>
      </c>
      <c r="W5" s="8">
        <v>265.7</v>
      </c>
      <c r="X5" s="8">
        <v>307.10000000000002</v>
      </c>
      <c r="Y5" s="8">
        <v>369.9</v>
      </c>
      <c r="Z5" s="9">
        <v>1211</v>
      </c>
      <c r="AB5" s="8">
        <v>330.6</v>
      </c>
      <c r="AC5" s="8">
        <v>268.7</v>
      </c>
      <c r="AD5" s="10">
        <v>260097100</v>
      </c>
      <c r="AE5" s="10">
        <v>291871877.61000103</v>
      </c>
      <c r="AF5" s="11">
        <v>1151271877.6099999</v>
      </c>
      <c r="AH5" s="10">
        <v>308100000</v>
      </c>
      <c r="AI5" s="10">
        <v>257917400</v>
      </c>
      <c r="AJ5" s="10">
        <v>260339000</v>
      </c>
      <c r="AK5" s="10">
        <v>276630665.17000002</v>
      </c>
      <c r="AL5" s="11">
        <v>1102946765.1700001</v>
      </c>
      <c r="AN5" s="12">
        <v>299.89999999999998</v>
      </c>
      <c r="AO5" s="10">
        <v>253702600</v>
      </c>
    </row>
    <row r="6" spans="1:41" ht="17.45" customHeight="1" x14ac:dyDescent="0.2">
      <c r="A6" s="13" t="s">
        <v>38</v>
      </c>
      <c r="B6" s="14" t="s">
        <v>36</v>
      </c>
      <c r="D6" s="15">
        <v>692.8</v>
      </c>
      <c r="E6" s="15">
        <v>627.79999999999995</v>
      </c>
      <c r="F6" s="15">
        <v>623.5</v>
      </c>
      <c r="G6" s="15">
        <v>597</v>
      </c>
      <c r="H6" s="16">
        <v>2541.1</v>
      </c>
      <c r="J6" s="15">
        <v>647</v>
      </c>
      <c r="K6" s="15">
        <v>590.29999999999995</v>
      </c>
      <c r="L6" s="15">
        <v>566.1</v>
      </c>
      <c r="M6" s="15">
        <v>628.70000000000005</v>
      </c>
      <c r="N6" s="16">
        <v>2432.1</v>
      </c>
      <c r="P6" s="15">
        <v>733.3</v>
      </c>
      <c r="Q6" s="15">
        <v>664.2</v>
      </c>
      <c r="R6" s="15">
        <v>746.3</v>
      </c>
      <c r="S6" s="15">
        <v>1069.4000000000001</v>
      </c>
      <c r="T6" s="16">
        <v>3213.1</v>
      </c>
      <c r="V6" s="15">
        <v>1212.3</v>
      </c>
      <c r="W6" s="15">
        <v>1509.9</v>
      </c>
      <c r="X6" s="15">
        <v>1469.9</v>
      </c>
      <c r="Y6" s="15">
        <v>1484.5</v>
      </c>
      <c r="Z6" s="16">
        <v>5676.6</v>
      </c>
      <c r="AB6" s="15">
        <v>1192</v>
      </c>
      <c r="AC6" s="15">
        <v>825.8</v>
      </c>
      <c r="AD6" s="17">
        <v>880801855.14999998</v>
      </c>
      <c r="AE6" s="17">
        <v>974044177.61000097</v>
      </c>
      <c r="AF6" s="18">
        <v>3872600000</v>
      </c>
      <c r="AH6" s="19">
        <v>988000000</v>
      </c>
      <c r="AI6" s="19">
        <v>873799794.28999996</v>
      </c>
      <c r="AJ6" s="19">
        <v>866161969.60000002</v>
      </c>
      <c r="AK6" s="19">
        <v>925126865.16999996</v>
      </c>
      <c r="AL6" s="20">
        <v>3653091765.1700001</v>
      </c>
      <c r="AM6" s="21"/>
      <c r="AN6" s="15">
        <v>964.7</v>
      </c>
      <c r="AO6" s="17">
        <v>871235231.23000002</v>
      </c>
    </row>
    <row r="7" spans="1:41" ht="17.45" customHeight="1" x14ac:dyDescent="0.25">
      <c r="AD7" s="7"/>
      <c r="AE7" s="7"/>
      <c r="AF7" s="2"/>
      <c r="AH7" s="21"/>
      <c r="AI7" s="7"/>
      <c r="AJ7" s="7"/>
      <c r="AK7" s="7"/>
      <c r="AL7" s="22"/>
      <c r="AM7" s="21"/>
      <c r="AN7" s="7"/>
      <c r="AO7" s="7"/>
    </row>
    <row r="8" spans="1:41" ht="17.45" customHeight="1" x14ac:dyDescent="0.2">
      <c r="A8" s="23" t="s">
        <v>39</v>
      </c>
      <c r="B8" s="14" t="s">
        <v>36</v>
      </c>
      <c r="D8" s="16">
        <v>162.30000000000001</v>
      </c>
      <c r="E8" s="16">
        <v>116.5</v>
      </c>
      <c r="F8" s="16">
        <v>55.3</v>
      </c>
      <c r="G8" s="16">
        <v>76.3</v>
      </c>
      <c r="H8" s="16">
        <v>410.4</v>
      </c>
      <c r="J8" s="15">
        <v>99.3</v>
      </c>
      <c r="K8" s="15">
        <v>52.8</v>
      </c>
      <c r="L8" s="15">
        <v>76.3</v>
      </c>
      <c r="M8" s="15">
        <v>38.6</v>
      </c>
      <c r="N8" s="16">
        <v>267</v>
      </c>
      <c r="P8" s="15">
        <v>126</v>
      </c>
      <c r="Q8" s="15">
        <v>111.5</v>
      </c>
      <c r="R8" s="15">
        <v>120.7</v>
      </c>
      <c r="S8" s="15">
        <v>489.9</v>
      </c>
      <c r="T8" s="16">
        <v>848.1</v>
      </c>
      <c r="V8" s="15">
        <v>524.1</v>
      </c>
      <c r="W8" s="15">
        <v>706.4</v>
      </c>
      <c r="X8" s="15">
        <v>633.29999999999995</v>
      </c>
      <c r="Y8" s="15">
        <v>559.20000000000005</v>
      </c>
      <c r="Z8" s="16">
        <v>2422.9</v>
      </c>
      <c r="AB8" s="15">
        <v>453.8</v>
      </c>
      <c r="AC8" s="15">
        <v>24.3</v>
      </c>
      <c r="AD8" s="17">
        <v>72200000</v>
      </c>
      <c r="AE8" s="17">
        <v>162100000</v>
      </c>
      <c r="AF8" s="18">
        <v>712400000</v>
      </c>
      <c r="AH8" s="19">
        <v>200100000</v>
      </c>
      <c r="AI8" s="19">
        <v>128291238.06999899</v>
      </c>
      <c r="AJ8" s="19">
        <v>65646531.560000099</v>
      </c>
      <c r="AK8" s="19">
        <v>163682429.32999501</v>
      </c>
      <c r="AL8" s="20">
        <v>557720198.95999396</v>
      </c>
      <c r="AM8" s="21"/>
      <c r="AN8" s="15">
        <v>200.6</v>
      </c>
      <c r="AO8" s="17">
        <v>109743487.809999</v>
      </c>
    </row>
    <row r="9" spans="1:41" ht="16.7" customHeight="1" x14ac:dyDescent="0.25">
      <c r="AD9" s="7"/>
      <c r="AE9" s="7"/>
      <c r="AF9" s="2"/>
      <c r="AH9" s="7"/>
      <c r="AI9" s="7"/>
      <c r="AJ9" s="7"/>
      <c r="AK9" s="7"/>
      <c r="AL9" s="24"/>
      <c r="AN9" s="7"/>
      <c r="AO9" s="7"/>
    </row>
    <row r="10" spans="1:41" ht="16.7" customHeight="1" x14ac:dyDescent="0.25">
      <c r="A10" s="25" t="s">
        <v>40</v>
      </c>
      <c r="AD10" s="26"/>
      <c r="AE10" s="26"/>
      <c r="AF10" s="2"/>
      <c r="AH10" s="26"/>
      <c r="AI10" s="26"/>
      <c r="AJ10" s="26"/>
      <c r="AK10" s="26"/>
      <c r="AL10" s="27"/>
      <c r="AN10" s="26"/>
      <c r="AO10" s="26"/>
    </row>
    <row r="11" spans="1:41" ht="16.7" customHeight="1" x14ac:dyDescent="0.2">
      <c r="A11" s="3" t="s">
        <v>41</v>
      </c>
      <c r="B11" s="3" t="s">
        <v>2</v>
      </c>
      <c r="D11" s="4" t="s">
        <v>3</v>
      </c>
      <c r="E11" s="4" t="s">
        <v>4</v>
      </c>
      <c r="F11" s="4" t="s">
        <v>5</v>
      </c>
      <c r="G11" s="4" t="s">
        <v>6</v>
      </c>
      <c r="H11" s="5" t="s">
        <v>7</v>
      </c>
      <c r="J11" s="4" t="s">
        <v>8</v>
      </c>
      <c r="K11" s="4" t="s">
        <v>9</v>
      </c>
      <c r="L11" s="4" t="s">
        <v>10</v>
      </c>
      <c r="M11" s="4" t="s">
        <v>11</v>
      </c>
      <c r="N11" s="5" t="s">
        <v>12</v>
      </c>
      <c r="P11" s="4" t="s">
        <v>13</v>
      </c>
      <c r="Q11" s="4" t="s">
        <v>14</v>
      </c>
      <c r="R11" s="4" t="s">
        <v>15</v>
      </c>
      <c r="S11" s="4" t="s">
        <v>16</v>
      </c>
      <c r="T11" s="5" t="s">
        <v>17</v>
      </c>
      <c r="V11" s="4" t="s">
        <v>18</v>
      </c>
      <c r="W11" s="4" t="s">
        <v>19</v>
      </c>
      <c r="X11" s="4" t="s">
        <v>20</v>
      </c>
      <c r="Y11" s="4" t="s">
        <v>21</v>
      </c>
      <c r="Z11" s="5" t="s">
        <v>22</v>
      </c>
      <c r="AB11" s="4" t="s">
        <v>23</v>
      </c>
      <c r="AC11" s="4" t="s">
        <v>24</v>
      </c>
      <c r="AD11" s="4" t="s">
        <v>25</v>
      </c>
      <c r="AE11" s="4" t="s">
        <v>26</v>
      </c>
      <c r="AF11" s="5" t="s">
        <v>27</v>
      </c>
      <c r="AH11" s="4" t="s">
        <v>28</v>
      </c>
      <c r="AI11" s="4" t="s">
        <v>29</v>
      </c>
      <c r="AJ11" s="4" t="str">
        <f>AJ3</f>
        <v>Q3/2024</v>
      </c>
      <c r="AK11" s="4" t="s">
        <v>31</v>
      </c>
      <c r="AL11" s="5" t="s">
        <v>32</v>
      </c>
      <c r="AN11" s="4" t="str">
        <f>AN3</f>
        <v>Q1/2025</v>
      </c>
      <c r="AO11" s="4" t="str">
        <f>AO3</f>
        <v>Q2/2025</v>
      </c>
    </row>
    <row r="12" spans="1:41" ht="16.7" customHeight="1" x14ac:dyDescent="0.25">
      <c r="AD12" s="7"/>
      <c r="AE12" s="7"/>
      <c r="AF12" s="2"/>
      <c r="AH12" s="7"/>
      <c r="AI12" s="7"/>
      <c r="AJ12" s="7"/>
      <c r="AK12" s="7"/>
      <c r="AL12" s="24"/>
      <c r="AN12" s="7"/>
      <c r="AO12" s="7"/>
    </row>
    <row r="13" spans="1:41" ht="16.7" customHeight="1" x14ac:dyDescent="0.2">
      <c r="A13" s="6" t="s">
        <v>42</v>
      </c>
      <c r="B13" s="7" t="s">
        <v>36</v>
      </c>
      <c r="D13" s="28">
        <v>461</v>
      </c>
      <c r="E13" s="28">
        <v>440.1</v>
      </c>
      <c r="F13" s="28">
        <v>425</v>
      </c>
      <c r="G13" s="28">
        <v>389.5</v>
      </c>
      <c r="H13" s="9">
        <v>1715.6</v>
      </c>
      <c r="J13" s="28">
        <v>453.7</v>
      </c>
      <c r="K13" s="28">
        <v>404.6</v>
      </c>
      <c r="L13" s="28">
        <v>373</v>
      </c>
      <c r="M13" s="28">
        <v>470.2</v>
      </c>
      <c r="N13" s="9">
        <v>1701.5</v>
      </c>
      <c r="P13" s="28">
        <v>469</v>
      </c>
      <c r="Q13" s="28">
        <v>473.7</v>
      </c>
      <c r="R13" s="28">
        <v>529.1</v>
      </c>
      <c r="S13" s="28">
        <v>800.3</v>
      </c>
      <c r="T13" s="9">
        <v>2272.1</v>
      </c>
      <c r="V13" s="28">
        <v>944.1</v>
      </c>
      <c r="W13" s="8">
        <v>1244.2</v>
      </c>
      <c r="X13" s="8">
        <v>1162.8</v>
      </c>
      <c r="Y13" s="8">
        <v>1114.5999999999999</v>
      </c>
      <c r="Z13" s="9">
        <v>4465.6000000000004</v>
      </c>
      <c r="AB13" s="28">
        <v>861.4</v>
      </c>
      <c r="AC13" s="8">
        <v>557</v>
      </c>
      <c r="AD13" s="10">
        <v>620704900</v>
      </c>
      <c r="AE13" s="10">
        <v>682172300</v>
      </c>
      <c r="AF13" s="11">
        <v>2721272300</v>
      </c>
      <c r="AH13" s="10">
        <v>679900000</v>
      </c>
      <c r="AI13" s="10">
        <v>615942500</v>
      </c>
      <c r="AJ13" s="10">
        <v>605823000</v>
      </c>
      <c r="AK13" s="10">
        <v>648496200</v>
      </c>
      <c r="AL13" s="11">
        <v>2550145000</v>
      </c>
      <c r="AN13" s="8">
        <v>664.8</v>
      </c>
      <c r="AO13" s="10">
        <v>617532600</v>
      </c>
    </row>
    <row r="14" spans="1:41" ht="16.7" customHeight="1" x14ac:dyDescent="0.2">
      <c r="A14" s="6" t="s">
        <v>43</v>
      </c>
      <c r="B14" s="7" t="s">
        <v>36</v>
      </c>
      <c r="D14" s="28">
        <v>246</v>
      </c>
      <c r="E14" s="28">
        <v>280.2</v>
      </c>
      <c r="F14" s="28">
        <v>269.5</v>
      </c>
      <c r="G14" s="28">
        <v>200.2</v>
      </c>
      <c r="H14" s="29">
        <v>995.8</v>
      </c>
      <c r="J14" s="28">
        <v>245.9</v>
      </c>
      <c r="K14" s="28">
        <v>232.8</v>
      </c>
      <c r="L14" s="28">
        <v>212.7</v>
      </c>
      <c r="M14" s="28">
        <v>265.39999999999998</v>
      </c>
      <c r="N14" s="9">
        <v>956.8</v>
      </c>
      <c r="P14" s="28">
        <v>252.5</v>
      </c>
      <c r="Q14" s="28">
        <v>278.10000000000002</v>
      </c>
      <c r="R14" s="28">
        <v>324.39999999999998</v>
      </c>
      <c r="S14" s="28">
        <v>494.3</v>
      </c>
      <c r="T14" s="9">
        <v>1349.3</v>
      </c>
      <c r="V14" s="28">
        <v>625.29999999999995</v>
      </c>
      <c r="W14" s="8">
        <v>849.2</v>
      </c>
      <c r="X14" s="8">
        <v>779.5</v>
      </c>
      <c r="Y14" s="8">
        <v>722.5</v>
      </c>
      <c r="Z14" s="9">
        <v>2976.5</v>
      </c>
      <c r="AB14" s="28">
        <v>545.6</v>
      </c>
      <c r="AC14" s="8">
        <v>348</v>
      </c>
      <c r="AD14" s="10">
        <v>382517600</v>
      </c>
      <c r="AE14" s="10">
        <v>384983000</v>
      </c>
      <c r="AF14" s="11">
        <v>1661083000</v>
      </c>
      <c r="AH14" s="10">
        <v>338300000</v>
      </c>
      <c r="AI14" s="10">
        <v>314367600</v>
      </c>
      <c r="AJ14" s="10">
        <v>292017100</v>
      </c>
      <c r="AK14" s="10">
        <v>317504800</v>
      </c>
      <c r="AL14" s="11">
        <v>1262183800</v>
      </c>
      <c r="AN14" s="8">
        <v>358.6</v>
      </c>
      <c r="AO14" s="10">
        <v>327837900</v>
      </c>
    </row>
    <row r="15" spans="1:41" ht="16.7" customHeight="1" x14ac:dyDescent="0.2">
      <c r="A15" s="6" t="s">
        <v>44</v>
      </c>
      <c r="B15" s="7" t="s">
        <v>36</v>
      </c>
      <c r="D15" s="28">
        <v>214.9</v>
      </c>
      <c r="E15" s="28">
        <v>160</v>
      </c>
      <c r="F15" s="28">
        <v>155.5</v>
      </c>
      <c r="G15" s="28">
        <v>189.5</v>
      </c>
      <c r="H15" s="29">
        <v>720</v>
      </c>
      <c r="J15" s="28">
        <v>207.8</v>
      </c>
      <c r="K15" s="28">
        <v>171.8</v>
      </c>
      <c r="L15" s="28">
        <v>160.30000000000001</v>
      </c>
      <c r="M15" s="28">
        <v>204.8</v>
      </c>
      <c r="N15" s="9">
        <v>744.7</v>
      </c>
      <c r="P15" s="28">
        <v>216.5</v>
      </c>
      <c r="Q15" s="28">
        <v>195.6</v>
      </c>
      <c r="R15" s="28">
        <v>204.7</v>
      </c>
      <c r="S15" s="28">
        <v>306</v>
      </c>
      <c r="T15" s="9">
        <v>922.8</v>
      </c>
      <c r="V15" s="28">
        <v>318.8</v>
      </c>
      <c r="W15" s="8">
        <v>395</v>
      </c>
      <c r="X15" s="8">
        <v>383.3</v>
      </c>
      <c r="Y15" s="8">
        <v>392.1</v>
      </c>
      <c r="Z15" s="9">
        <v>1489.2</v>
      </c>
      <c r="AB15" s="28">
        <v>315.8</v>
      </c>
      <c r="AC15" s="8">
        <v>208.9</v>
      </c>
      <c r="AD15" s="10">
        <v>238187300</v>
      </c>
      <c r="AE15" s="10">
        <v>297189300</v>
      </c>
      <c r="AF15" s="11">
        <v>1060189300</v>
      </c>
      <c r="AH15" s="10">
        <v>341600000</v>
      </c>
      <c r="AI15" s="10">
        <v>301574900</v>
      </c>
      <c r="AJ15" s="10">
        <v>313805900</v>
      </c>
      <c r="AK15" s="10">
        <v>330991400</v>
      </c>
      <c r="AL15" s="11">
        <v>1287961200</v>
      </c>
      <c r="AN15" s="8">
        <v>306.2</v>
      </c>
      <c r="AO15" s="10">
        <v>289694700</v>
      </c>
    </row>
    <row r="16" spans="1:41" ht="16.7" customHeight="1" x14ac:dyDescent="0.2">
      <c r="A16" s="6" t="s">
        <v>45</v>
      </c>
      <c r="B16" s="7" t="s">
        <v>46</v>
      </c>
      <c r="D16" s="30">
        <v>1.64</v>
      </c>
      <c r="E16" s="30">
        <v>1.61</v>
      </c>
      <c r="F16" s="30">
        <v>1.52</v>
      </c>
      <c r="G16" s="30">
        <v>1.53</v>
      </c>
      <c r="H16" s="31">
        <v>6.3</v>
      </c>
      <c r="J16" s="30">
        <v>1.9</v>
      </c>
      <c r="K16" s="30">
        <v>1.75</v>
      </c>
      <c r="L16" s="30">
        <v>1.66</v>
      </c>
      <c r="M16" s="30">
        <v>1.99</v>
      </c>
      <c r="N16" s="32">
        <v>7.3</v>
      </c>
      <c r="P16" s="30">
        <v>2.0099999999999998</v>
      </c>
      <c r="Q16" s="30">
        <v>1.89</v>
      </c>
      <c r="R16" s="30">
        <v>1.76</v>
      </c>
      <c r="S16" s="30">
        <v>1.96</v>
      </c>
      <c r="T16" s="32">
        <v>7.62</v>
      </c>
      <c r="V16" s="30">
        <v>1.79</v>
      </c>
      <c r="W16" s="30">
        <v>1.87</v>
      </c>
      <c r="X16" s="30">
        <v>1.56</v>
      </c>
      <c r="Y16" s="33">
        <v>1.89</v>
      </c>
      <c r="Z16" s="32">
        <v>7.11</v>
      </c>
      <c r="AB16" s="30">
        <v>1.73</v>
      </c>
      <c r="AC16" s="30">
        <v>1.67</v>
      </c>
      <c r="AD16" s="34">
        <v>1873017.9</v>
      </c>
      <c r="AE16" s="34">
        <v>2043106.8</v>
      </c>
      <c r="AF16" s="35">
        <v>7313106.7999999998</v>
      </c>
      <c r="AH16" s="34">
        <v>2020000</v>
      </c>
      <c r="AI16" s="34">
        <v>1968318.8</v>
      </c>
      <c r="AJ16" s="34">
        <v>1886427.5</v>
      </c>
      <c r="AK16" s="34">
        <v>2027137.2</v>
      </c>
      <c r="AL16" s="36">
        <v>7903187.2000000002</v>
      </c>
      <c r="AN16" s="30">
        <v>2.1</v>
      </c>
      <c r="AO16" s="34">
        <v>1821554.2</v>
      </c>
    </row>
    <row r="17" spans="1:41" ht="16.7" customHeight="1" x14ac:dyDescent="0.2">
      <c r="A17" s="6" t="s">
        <v>47</v>
      </c>
      <c r="B17" s="7" t="s">
        <v>46</v>
      </c>
      <c r="D17" s="30">
        <v>0.92</v>
      </c>
      <c r="E17" s="30">
        <v>1.08</v>
      </c>
      <c r="F17" s="30">
        <v>1.01</v>
      </c>
      <c r="G17" s="30">
        <v>0.88</v>
      </c>
      <c r="H17" s="31">
        <v>3.88</v>
      </c>
      <c r="J17" s="30">
        <v>1.22</v>
      </c>
      <c r="K17" s="30">
        <v>1.1499999999999999</v>
      </c>
      <c r="L17" s="30">
        <v>1.07</v>
      </c>
      <c r="M17" s="30">
        <v>1.24</v>
      </c>
      <c r="N17" s="32">
        <v>4.68</v>
      </c>
      <c r="P17" s="30">
        <v>1.24</v>
      </c>
      <c r="Q17" s="30">
        <v>1.21</v>
      </c>
      <c r="R17" s="30">
        <v>1.0900000000000001</v>
      </c>
      <c r="S17" s="30">
        <v>1.1399999999999999</v>
      </c>
      <c r="T17" s="32">
        <v>4.6900000000000004</v>
      </c>
      <c r="V17" s="30">
        <v>1.1100000000000001</v>
      </c>
      <c r="W17" s="30">
        <v>1.18</v>
      </c>
      <c r="X17" s="30">
        <v>0.95</v>
      </c>
      <c r="Y17" s="33">
        <v>1.2</v>
      </c>
      <c r="Z17" s="32">
        <v>4.4400000000000004</v>
      </c>
      <c r="AB17" s="30">
        <v>1.1000000000000001</v>
      </c>
      <c r="AC17" s="30">
        <v>1.1100000000000001</v>
      </c>
      <c r="AD17" s="34">
        <v>1190387.6000000001</v>
      </c>
      <c r="AE17" s="34">
        <v>1221443.7</v>
      </c>
      <c r="AF17" s="35">
        <v>4621443.7</v>
      </c>
      <c r="AH17" s="34">
        <v>1080000</v>
      </c>
      <c r="AI17" s="34">
        <v>1102451.7</v>
      </c>
      <c r="AJ17" s="34">
        <v>1040750.9</v>
      </c>
      <c r="AK17" s="34">
        <v>1127513.6000000001</v>
      </c>
      <c r="AL17" s="36">
        <v>4348352.5999999996</v>
      </c>
      <c r="AN17" s="30">
        <v>1.2</v>
      </c>
      <c r="AO17" s="34">
        <v>1060532</v>
      </c>
    </row>
    <row r="18" spans="1:41" ht="16.7" customHeight="1" x14ac:dyDescent="0.2">
      <c r="A18" s="6" t="s">
        <v>48</v>
      </c>
      <c r="B18" s="7" t="s">
        <v>46</v>
      </c>
      <c r="D18" s="30">
        <v>0.72</v>
      </c>
      <c r="E18" s="30">
        <v>0.54</v>
      </c>
      <c r="F18" s="30">
        <v>0.51</v>
      </c>
      <c r="G18" s="30">
        <v>0.65</v>
      </c>
      <c r="H18" s="31">
        <v>2.42</v>
      </c>
      <c r="J18" s="30">
        <v>0.68</v>
      </c>
      <c r="K18" s="30">
        <v>0.6</v>
      </c>
      <c r="L18" s="30">
        <v>0.57999999999999996</v>
      </c>
      <c r="M18" s="30">
        <v>0.75</v>
      </c>
      <c r="N18" s="32">
        <v>2.62</v>
      </c>
      <c r="P18" s="30">
        <v>0.77</v>
      </c>
      <c r="Q18" s="30">
        <v>0.68</v>
      </c>
      <c r="R18" s="30">
        <v>0.67</v>
      </c>
      <c r="S18" s="30">
        <v>0.81</v>
      </c>
      <c r="T18" s="32">
        <v>2.94</v>
      </c>
      <c r="V18" s="30">
        <v>0.69</v>
      </c>
      <c r="W18" s="30">
        <v>0.69</v>
      </c>
      <c r="X18" s="30">
        <v>0.61</v>
      </c>
      <c r="Y18" s="33">
        <v>0.68</v>
      </c>
      <c r="Z18" s="32">
        <v>2.67</v>
      </c>
      <c r="AB18" s="30">
        <v>0.63</v>
      </c>
      <c r="AC18" s="30">
        <v>0.56000000000000005</v>
      </c>
      <c r="AD18" s="34">
        <v>682630.3</v>
      </c>
      <c r="AE18" s="34">
        <v>821663.1</v>
      </c>
      <c r="AF18" s="35">
        <v>2691663.1</v>
      </c>
      <c r="AH18" s="34">
        <v>940000</v>
      </c>
      <c r="AI18" s="34">
        <v>865867.1</v>
      </c>
      <c r="AJ18" s="34">
        <v>845676.6</v>
      </c>
      <c r="AK18" s="34">
        <v>899623.6</v>
      </c>
      <c r="AL18" s="36">
        <v>3554834.6</v>
      </c>
      <c r="AN18" s="30">
        <v>0.81</v>
      </c>
      <c r="AO18" s="34">
        <v>761022.2</v>
      </c>
    </row>
    <row r="19" spans="1:41" ht="16.7" customHeight="1" x14ac:dyDescent="0.2">
      <c r="A19" s="6" t="s">
        <v>49</v>
      </c>
      <c r="B19" s="7" t="s">
        <v>46</v>
      </c>
      <c r="N19" s="35">
        <v>59000</v>
      </c>
      <c r="T19" s="35">
        <v>158000</v>
      </c>
      <c r="Z19" s="35">
        <v>244700</v>
      </c>
      <c r="AB19" s="34">
        <v>12200</v>
      </c>
      <c r="AC19" s="34">
        <v>35900</v>
      </c>
      <c r="AD19" s="34">
        <v>32000</v>
      </c>
      <c r="AE19" s="34">
        <v>31900</v>
      </c>
      <c r="AF19" s="35">
        <v>112000</v>
      </c>
      <c r="AH19" s="34">
        <v>42800</v>
      </c>
      <c r="AI19" s="34">
        <v>132344.1</v>
      </c>
      <c r="AJ19" s="34">
        <v>91103.6</v>
      </c>
      <c r="AK19" s="34">
        <v>73140.100000000006</v>
      </c>
      <c r="AL19" s="36">
        <v>339433.8</v>
      </c>
      <c r="AN19" s="30">
        <v>0.04</v>
      </c>
      <c r="AO19" s="34">
        <v>81057.399999999994</v>
      </c>
    </row>
    <row r="20" spans="1:41" ht="16.7" customHeight="1" x14ac:dyDescent="0.2">
      <c r="A20" s="6" t="s">
        <v>50</v>
      </c>
      <c r="AD20" s="7"/>
      <c r="AE20" s="7"/>
      <c r="AF20" s="24"/>
      <c r="AH20" s="7"/>
      <c r="AI20" s="7"/>
      <c r="AJ20" s="7"/>
      <c r="AK20" s="7"/>
      <c r="AL20" s="24"/>
      <c r="AN20" s="7"/>
      <c r="AO20" s="7"/>
    </row>
    <row r="21" spans="1:41" ht="16.7" customHeight="1" x14ac:dyDescent="0.2">
      <c r="A21" s="6" t="s">
        <v>51</v>
      </c>
      <c r="B21" s="7" t="s">
        <v>36</v>
      </c>
      <c r="D21" s="28">
        <v>274.39999999999998</v>
      </c>
      <c r="E21" s="28">
        <v>209.5</v>
      </c>
      <c r="F21" s="28">
        <v>182.6</v>
      </c>
      <c r="G21" s="28">
        <v>208.2</v>
      </c>
      <c r="H21" s="29">
        <v>874.6</v>
      </c>
      <c r="J21" s="28">
        <v>263.60000000000002</v>
      </c>
      <c r="K21" s="28">
        <v>195.6</v>
      </c>
      <c r="L21" s="28">
        <v>176.2</v>
      </c>
      <c r="M21" s="28">
        <v>196.2</v>
      </c>
      <c r="N21" s="9">
        <v>831.6</v>
      </c>
      <c r="P21" s="28">
        <v>250.6</v>
      </c>
      <c r="Q21" s="28">
        <v>202.1</v>
      </c>
      <c r="R21" s="28">
        <v>200.5</v>
      </c>
      <c r="S21" s="28">
        <v>297.7</v>
      </c>
      <c r="T21" s="9">
        <v>950.9</v>
      </c>
      <c r="V21" s="28">
        <v>349.9</v>
      </c>
      <c r="W21" s="28">
        <v>543</v>
      </c>
      <c r="X21" s="28">
        <v>372</v>
      </c>
      <c r="Y21" s="8">
        <v>406.8</v>
      </c>
      <c r="Z21" s="9">
        <v>1671.6</v>
      </c>
      <c r="AB21" s="28">
        <v>340.1</v>
      </c>
      <c r="AC21" s="28">
        <v>231.9</v>
      </c>
      <c r="AD21" s="37">
        <v>300054800</v>
      </c>
      <c r="AE21" s="37">
        <v>330766200</v>
      </c>
      <c r="AF21" s="11">
        <v>1202866200</v>
      </c>
      <c r="AH21" s="37">
        <v>344700000</v>
      </c>
      <c r="AI21" s="37">
        <v>270508300</v>
      </c>
      <c r="AJ21" s="37">
        <v>270859200</v>
      </c>
      <c r="AK21" s="37">
        <v>296400400</v>
      </c>
      <c r="AL21" s="11">
        <v>1182464000</v>
      </c>
      <c r="AN21" s="28">
        <v>357.4</v>
      </c>
      <c r="AO21" s="37">
        <v>289610500</v>
      </c>
    </row>
    <row r="22" spans="1:41" ht="16.7" customHeight="1" x14ac:dyDescent="0.2">
      <c r="A22" s="6" t="s">
        <v>52</v>
      </c>
      <c r="B22" s="7" t="s">
        <v>36</v>
      </c>
      <c r="D22" s="28">
        <v>186.6</v>
      </c>
      <c r="E22" s="28">
        <v>230.6</v>
      </c>
      <c r="F22" s="28">
        <v>242.5</v>
      </c>
      <c r="G22" s="28">
        <v>181.4</v>
      </c>
      <c r="H22" s="29">
        <v>841</v>
      </c>
      <c r="J22" s="28">
        <v>190.1</v>
      </c>
      <c r="K22" s="28">
        <v>209</v>
      </c>
      <c r="L22" s="28">
        <v>196.7</v>
      </c>
      <c r="M22" s="28">
        <v>274</v>
      </c>
      <c r="N22" s="9">
        <v>869.8</v>
      </c>
      <c r="P22" s="28">
        <v>218.4</v>
      </c>
      <c r="Q22" s="28">
        <v>271.60000000000002</v>
      </c>
      <c r="R22" s="28">
        <v>328.6</v>
      </c>
      <c r="S22" s="28">
        <v>502.6</v>
      </c>
      <c r="T22" s="9">
        <v>1321.2</v>
      </c>
      <c r="V22" s="28">
        <v>594.20000000000005</v>
      </c>
      <c r="W22" s="28">
        <v>701.2</v>
      </c>
      <c r="X22" s="28">
        <v>790.8</v>
      </c>
      <c r="Y22" s="8">
        <f>Y13-Y21</f>
        <v>707.8</v>
      </c>
      <c r="Z22" s="9">
        <f>Z13-Z21</f>
        <v>2794.0000000000005</v>
      </c>
      <c r="AB22" s="28">
        <v>521.20000000000005</v>
      </c>
      <c r="AC22" s="28">
        <v>325.10000000000002</v>
      </c>
      <c r="AD22" s="37">
        <v>320649900</v>
      </c>
      <c r="AE22" s="37">
        <v>351406100</v>
      </c>
      <c r="AF22" s="11">
        <v>1518406100</v>
      </c>
      <c r="AH22" s="37">
        <v>335200000</v>
      </c>
      <c r="AI22" s="37">
        <v>345374100</v>
      </c>
      <c r="AJ22" s="37">
        <v>334963900</v>
      </c>
      <c r="AK22" s="37">
        <v>352095800</v>
      </c>
      <c r="AL22" s="11">
        <v>1367681000</v>
      </c>
      <c r="AN22" s="28">
        <v>307.39999999999998</v>
      </c>
      <c r="AO22" s="37">
        <v>327922100</v>
      </c>
    </row>
    <row r="23" spans="1:41" ht="16.7" customHeight="1" x14ac:dyDescent="0.2">
      <c r="A23" s="38" t="s">
        <v>53</v>
      </c>
      <c r="B23" s="39" t="s">
        <v>54</v>
      </c>
      <c r="D23" s="40">
        <v>211.9</v>
      </c>
      <c r="E23" s="40">
        <v>259.2</v>
      </c>
      <c r="F23" s="40">
        <v>269.60000000000002</v>
      </c>
      <c r="G23" s="40">
        <v>200.8</v>
      </c>
      <c r="H23" s="41">
        <v>941.5</v>
      </c>
      <c r="J23" s="40">
        <v>209.7</v>
      </c>
      <c r="K23" s="40">
        <v>230.2</v>
      </c>
      <c r="L23" s="40">
        <v>229.9</v>
      </c>
      <c r="M23" s="40">
        <v>326.8</v>
      </c>
      <c r="N23" s="41">
        <v>996.6</v>
      </c>
      <c r="P23" s="40">
        <v>263.10000000000002</v>
      </c>
      <c r="Q23" s="40">
        <v>327.5</v>
      </c>
      <c r="R23" s="40">
        <v>387.4</v>
      </c>
      <c r="S23" s="40">
        <v>584.5</v>
      </c>
      <c r="T23" s="42">
        <v>1562.5</v>
      </c>
      <c r="V23" s="40">
        <v>666.5</v>
      </c>
      <c r="W23" s="40">
        <v>746.5</v>
      </c>
      <c r="X23" s="40">
        <v>796.3</v>
      </c>
      <c r="Y23" s="40">
        <v>722.3</v>
      </c>
      <c r="Z23" s="42">
        <v>2931.6</v>
      </c>
      <c r="AB23" s="40">
        <v>559.29999999999995</v>
      </c>
      <c r="AC23" s="40">
        <v>353.9</v>
      </c>
      <c r="AD23" s="43">
        <v>349008177.15600002</v>
      </c>
      <c r="AE23" s="43">
        <v>377796698.11000001</v>
      </c>
      <c r="AF23" s="44">
        <v>1639996698.1099999</v>
      </c>
      <c r="AH23" s="43">
        <v>364000000</v>
      </c>
      <c r="AI23" s="43">
        <v>371871200.95200002</v>
      </c>
      <c r="AJ23" s="43">
        <v>367907599.565</v>
      </c>
      <c r="AK23" s="43">
        <v>376087607.81199998</v>
      </c>
      <c r="AL23" s="44">
        <v>1479874682.7750001</v>
      </c>
      <c r="AN23" s="40">
        <v>323.5</v>
      </c>
      <c r="AO23" s="43">
        <v>371798076.98000002</v>
      </c>
    </row>
    <row r="24" spans="1:41" ht="16.7" customHeight="1" x14ac:dyDescent="0.2">
      <c r="A24" s="6" t="s">
        <v>55</v>
      </c>
      <c r="AD24" s="7"/>
      <c r="AE24" s="7"/>
      <c r="AF24" s="24"/>
      <c r="AH24" s="7"/>
      <c r="AI24" s="7"/>
      <c r="AJ24" s="7"/>
      <c r="AK24" s="7"/>
      <c r="AL24" s="24"/>
      <c r="AN24" s="7"/>
      <c r="AO24" s="7"/>
    </row>
    <row r="25" spans="1:41" ht="16.7" customHeight="1" x14ac:dyDescent="0.2">
      <c r="A25" s="6" t="s">
        <v>56</v>
      </c>
      <c r="B25" s="7" t="s">
        <v>46</v>
      </c>
      <c r="D25" s="30">
        <v>0.98</v>
      </c>
      <c r="E25" s="30">
        <v>0.75</v>
      </c>
      <c r="F25" s="30">
        <v>0.66</v>
      </c>
      <c r="G25" s="30">
        <v>0.78</v>
      </c>
      <c r="H25" s="31">
        <v>3.16</v>
      </c>
      <c r="J25" s="30">
        <v>0.93</v>
      </c>
      <c r="K25" s="30">
        <v>0.76</v>
      </c>
      <c r="L25" s="33">
        <v>0.69</v>
      </c>
      <c r="M25" s="33">
        <v>0.78</v>
      </c>
      <c r="N25" s="32">
        <v>3.16</v>
      </c>
      <c r="P25" s="30">
        <v>0.97</v>
      </c>
      <c r="Q25" s="30">
        <v>0.77</v>
      </c>
      <c r="R25" s="30">
        <v>0.69</v>
      </c>
      <c r="S25" s="33">
        <v>0.8</v>
      </c>
      <c r="T25" s="32">
        <v>3.23</v>
      </c>
      <c r="V25" s="30">
        <v>0.76</v>
      </c>
      <c r="W25" s="30">
        <v>0.84</v>
      </c>
      <c r="X25" s="30">
        <v>0.55000000000000004</v>
      </c>
      <c r="Y25" s="33">
        <v>0.66</v>
      </c>
      <c r="Z25" s="32">
        <v>2.81</v>
      </c>
      <c r="AB25" s="30">
        <v>0.62</v>
      </c>
      <c r="AC25" s="30">
        <v>0.59</v>
      </c>
      <c r="AD25" s="34">
        <v>859374</v>
      </c>
      <c r="AE25" s="34">
        <v>901151</v>
      </c>
      <c r="AF25" s="35">
        <v>2971151</v>
      </c>
      <c r="AH25" s="34">
        <v>950000</v>
      </c>
      <c r="AI25" s="34">
        <v>793161.2</v>
      </c>
      <c r="AJ25" s="34">
        <v>811147.4</v>
      </c>
      <c r="AK25" s="34">
        <v>894479.6</v>
      </c>
      <c r="AL25" s="36">
        <v>3452750.4</v>
      </c>
      <c r="AN25" s="30">
        <v>1.04</v>
      </c>
      <c r="AO25" s="34">
        <v>810811</v>
      </c>
    </row>
    <row r="26" spans="1:41" ht="16.7" customHeight="1" x14ac:dyDescent="0.2">
      <c r="A26" s="6" t="s">
        <v>57</v>
      </c>
      <c r="B26" s="7" t="s">
        <v>46</v>
      </c>
      <c r="D26" s="30">
        <v>0.66</v>
      </c>
      <c r="E26" s="30">
        <v>0.87</v>
      </c>
      <c r="F26" s="30">
        <v>0.86</v>
      </c>
      <c r="G26" s="30">
        <v>0.75</v>
      </c>
      <c r="H26" s="31">
        <v>3.14</v>
      </c>
      <c r="J26" s="30">
        <v>0.97</v>
      </c>
      <c r="K26" s="30">
        <v>0.99</v>
      </c>
      <c r="L26" s="33">
        <v>0.97</v>
      </c>
      <c r="M26" s="33">
        <v>1.21</v>
      </c>
      <c r="N26" s="32">
        <v>4.1399999999999997</v>
      </c>
      <c r="P26" s="30">
        <v>1.04</v>
      </c>
      <c r="Q26" s="30">
        <v>1.1200000000000001</v>
      </c>
      <c r="R26" s="30">
        <v>1.07</v>
      </c>
      <c r="S26" s="33">
        <v>1.1599999999999999</v>
      </c>
      <c r="T26" s="32">
        <v>4.3899999999999997</v>
      </c>
      <c r="V26" s="30">
        <v>1.03</v>
      </c>
      <c r="W26" s="30">
        <v>1.03</v>
      </c>
      <c r="X26" s="30">
        <v>1.01</v>
      </c>
      <c r="Y26" s="33">
        <v>1.23</v>
      </c>
      <c r="Z26" s="32">
        <v>4.3</v>
      </c>
      <c r="AB26" s="30">
        <v>1.1100000000000001</v>
      </c>
      <c r="AC26" s="30">
        <v>1.08</v>
      </c>
      <c r="AD26" s="34">
        <v>1013643.9</v>
      </c>
      <c r="AE26" s="34">
        <v>1141955.8</v>
      </c>
      <c r="AF26" s="35">
        <v>4341955.8</v>
      </c>
      <c r="AH26" s="34">
        <v>1070000</v>
      </c>
      <c r="AI26" s="34">
        <v>1175145.3999999999</v>
      </c>
      <c r="AJ26" s="34">
        <v>1075280.1000000001</v>
      </c>
      <c r="AK26" s="34">
        <v>1132657.8</v>
      </c>
      <c r="AL26" s="36">
        <v>4450436.9000000004</v>
      </c>
      <c r="AN26" s="30">
        <v>0.97</v>
      </c>
      <c r="AO26" s="34">
        <v>1010743.1</v>
      </c>
    </row>
    <row r="27" spans="1:41" ht="16.7" customHeight="1" x14ac:dyDescent="0.2">
      <c r="AD27" s="7"/>
      <c r="AE27" s="7"/>
      <c r="AF27" s="24"/>
      <c r="AH27" s="7"/>
      <c r="AI27" s="7"/>
      <c r="AJ27" s="7"/>
      <c r="AK27" s="7"/>
      <c r="AL27" s="24"/>
      <c r="AN27" s="7"/>
      <c r="AO27" s="7"/>
    </row>
    <row r="28" spans="1:41" ht="16.7" customHeight="1" x14ac:dyDescent="0.2">
      <c r="A28" s="6" t="s">
        <v>58</v>
      </c>
      <c r="B28" s="7" t="s">
        <v>59</v>
      </c>
      <c r="D28" s="28">
        <v>281.7</v>
      </c>
      <c r="E28" s="28">
        <v>272.60000000000002</v>
      </c>
      <c r="F28" s="28">
        <v>279.7</v>
      </c>
      <c r="G28" s="28">
        <v>254.9</v>
      </c>
      <c r="H28" s="29">
        <v>272.39999999999998</v>
      </c>
      <c r="J28" s="28">
        <v>239.2</v>
      </c>
      <c r="K28" s="28">
        <v>230.9</v>
      </c>
      <c r="L28" s="28">
        <v>225</v>
      </c>
      <c r="M28" s="28">
        <v>235.5</v>
      </c>
      <c r="N28" s="29">
        <v>233.1</v>
      </c>
      <c r="P28" s="28">
        <v>233.3</v>
      </c>
      <c r="Q28" s="28">
        <v>250</v>
      </c>
      <c r="R28" s="28">
        <v>300.60000000000002</v>
      </c>
      <c r="S28" s="28">
        <v>407.6</v>
      </c>
      <c r="T28" s="29">
        <v>298</v>
      </c>
      <c r="V28" s="28">
        <v>527</v>
      </c>
      <c r="W28" s="28">
        <v>663.9</v>
      </c>
      <c r="X28" s="28">
        <v>744.5</v>
      </c>
      <c r="Y28" s="8">
        <v>592.20000000000005</v>
      </c>
      <c r="Z28" s="9">
        <v>628.1</v>
      </c>
      <c r="AB28" s="28">
        <v>498.9</v>
      </c>
      <c r="AC28" s="28">
        <v>333.5</v>
      </c>
      <c r="AD28" s="28">
        <v>331.39293543323902</v>
      </c>
      <c r="AE28" s="28">
        <v>333.88969191429402</v>
      </c>
      <c r="AF28" s="9">
        <v>372.10892366565702</v>
      </c>
      <c r="AH28" s="28">
        <v>336.4</v>
      </c>
      <c r="AI28" s="28">
        <v>312.92822077399302</v>
      </c>
      <c r="AJ28" s="28">
        <f>AJ13/AJ16</f>
        <v>321.14830811149648</v>
      </c>
      <c r="AK28" s="28">
        <v>319.90740439275601</v>
      </c>
      <c r="AL28" s="29">
        <v>322.67298438786798</v>
      </c>
      <c r="AN28" s="28">
        <v>330</v>
      </c>
      <c r="AO28" s="28">
        <v>339.014141825379</v>
      </c>
    </row>
    <row r="29" spans="1:41" ht="16.7" customHeight="1" x14ac:dyDescent="0.2">
      <c r="A29" s="6" t="s">
        <v>60</v>
      </c>
      <c r="B29" s="7" t="s">
        <v>59</v>
      </c>
      <c r="D29" s="28">
        <v>268.5</v>
      </c>
      <c r="E29" s="28">
        <v>260.3</v>
      </c>
      <c r="F29" s="28">
        <v>268</v>
      </c>
      <c r="G29" s="28">
        <v>227</v>
      </c>
      <c r="H29" s="29">
        <v>256.7</v>
      </c>
      <c r="J29" s="28">
        <v>202.4</v>
      </c>
      <c r="K29" s="28">
        <v>202.3</v>
      </c>
      <c r="L29" s="28">
        <v>198.1</v>
      </c>
      <c r="M29" s="28">
        <v>214</v>
      </c>
      <c r="N29" s="29">
        <v>204.4</v>
      </c>
      <c r="P29" s="28">
        <v>203.7</v>
      </c>
      <c r="Q29" s="28">
        <v>229.7</v>
      </c>
      <c r="R29" s="28">
        <v>296.7</v>
      </c>
      <c r="S29" s="28">
        <v>432.4</v>
      </c>
      <c r="T29" s="29">
        <v>287.89999999999998</v>
      </c>
      <c r="V29" s="28">
        <v>565.29999999999995</v>
      </c>
      <c r="W29" s="28">
        <v>718.9</v>
      </c>
      <c r="X29" s="28">
        <v>822.7</v>
      </c>
      <c r="Y29" s="8">
        <v>602.1</v>
      </c>
      <c r="Z29" s="9">
        <v>670.4</v>
      </c>
      <c r="AB29" s="28">
        <v>496</v>
      </c>
      <c r="AC29" s="28">
        <v>313.5</v>
      </c>
      <c r="AD29" s="28">
        <v>321.33869674045701</v>
      </c>
      <c r="AE29" s="28">
        <v>315.18685634057499</v>
      </c>
      <c r="AF29" s="29">
        <v>359.42945707636801</v>
      </c>
      <c r="AH29" s="28">
        <v>313.89999999999998</v>
      </c>
      <c r="AI29" s="28">
        <v>285.15317269681702</v>
      </c>
      <c r="AJ29" s="28">
        <f>AJ14/AJ17</f>
        <v>280.58308669250249</v>
      </c>
      <c r="AK29" s="28">
        <v>281.59731288385302</v>
      </c>
      <c r="AL29" s="29">
        <v>290.267123231911</v>
      </c>
      <c r="AN29" s="28">
        <v>297.8</v>
      </c>
      <c r="AO29" s="28">
        <v>309.12589153368299</v>
      </c>
    </row>
    <row r="30" spans="1:41" ht="16.7" customHeight="1" x14ac:dyDescent="0.2">
      <c r="A30" s="6" t="s">
        <v>61</v>
      </c>
      <c r="B30" s="7" t="s">
        <v>59</v>
      </c>
      <c r="D30" s="28">
        <v>298.5</v>
      </c>
      <c r="E30" s="28">
        <v>297.2</v>
      </c>
      <c r="F30" s="28">
        <v>302.5</v>
      </c>
      <c r="G30" s="28">
        <v>292.7</v>
      </c>
      <c r="H30" s="29">
        <v>297.5</v>
      </c>
      <c r="J30" s="28">
        <v>304.89999999999998</v>
      </c>
      <c r="K30" s="28">
        <v>285.5</v>
      </c>
      <c r="L30" s="28">
        <v>274.60000000000002</v>
      </c>
      <c r="M30" s="28">
        <v>273</v>
      </c>
      <c r="N30" s="29">
        <v>285.3</v>
      </c>
      <c r="P30" s="28">
        <v>279.89999999999998</v>
      </c>
      <c r="Q30" s="28">
        <v>286</v>
      </c>
      <c r="R30" s="28">
        <v>307</v>
      </c>
      <c r="S30" s="28">
        <v>376.6</v>
      </c>
      <c r="T30" s="29">
        <v>314.2</v>
      </c>
      <c r="V30" s="28">
        <v>465</v>
      </c>
      <c r="W30" s="28">
        <v>570.20000000000005</v>
      </c>
      <c r="X30" s="28">
        <v>623.9</v>
      </c>
      <c r="Y30" s="8">
        <v>576.6</v>
      </c>
      <c r="Z30" s="9">
        <v>557.79999999999995</v>
      </c>
      <c r="AB30" s="28">
        <v>504</v>
      </c>
      <c r="AC30" s="28">
        <v>373</v>
      </c>
      <c r="AD30" s="28">
        <v>348.92576552784101</v>
      </c>
      <c r="AE30" s="28">
        <v>361.69240166681499</v>
      </c>
      <c r="AF30" s="29">
        <v>393.87889962900601</v>
      </c>
      <c r="AH30" s="28">
        <v>362</v>
      </c>
      <c r="AI30" s="28">
        <v>348.29236495993399</v>
      </c>
      <c r="AJ30" s="28">
        <f>AJ15/AJ18</f>
        <v>371.0708088647599</v>
      </c>
      <c r="AK30" s="28">
        <v>367.92209541857301</v>
      </c>
      <c r="AL30" s="29">
        <v>362.312553163514</v>
      </c>
      <c r="AN30" s="28">
        <v>377.9</v>
      </c>
      <c r="AO30" s="28">
        <v>380.66524209149202</v>
      </c>
    </row>
    <row r="31" spans="1:41" ht="16.7" customHeight="1" x14ac:dyDescent="0.2">
      <c r="AD31" s="7"/>
      <c r="AE31" s="7"/>
      <c r="AF31" s="24"/>
      <c r="AH31" s="7"/>
      <c r="AI31" s="7"/>
      <c r="AJ31" s="7"/>
      <c r="AK31" s="7"/>
      <c r="AL31" s="24"/>
      <c r="AN31" s="7"/>
      <c r="AO31" s="7"/>
    </row>
    <row r="32" spans="1:41" ht="16.7" customHeight="1" x14ac:dyDescent="0.2">
      <c r="A32" s="6" t="s">
        <v>62</v>
      </c>
      <c r="B32" s="7" t="s">
        <v>59</v>
      </c>
      <c r="D32" s="45">
        <v>281.2</v>
      </c>
      <c r="E32" s="45">
        <v>280.5</v>
      </c>
      <c r="F32" s="45">
        <v>277.5</v>
      </c>
      <c r="G32" s="45">
        <v>267.89999999999998</v>
      </c>
      <c r="H32" s="46">
        <v>277</v>
      </c>
      <c r="J32" s="45">
        <v>283.8</v>
      </c>
      <c r="K32" s="45">
        <v>258.5</v>
      </c>
      <c r="L32" s="45">
        <v>255.4</v>
      </c>
      <c r="M32" s="45">
        <v>251.2</v>
      </c>
      <c r="N32" s="46">
        <v>263.2</v>
      </c>
      <c r="P32" s="28">
        <v>258.39999999999998</v>
      </c>
      <c r="Q32" s="28">
        <v>263.8</v>
      </c>
      <c r="R32" s="28">
        <v>289.89999999999998</v>
      </c>
      <c r="S32" s="45">
        <v>372.1</v>
      </c>
      <c r="T32" s="46">
        <v>294.39999999999998</v>
      </c>
      <c r="V32" s="28">
        <v>462.1</v>
      </c>
      <c r="W32" s="28">
        <v>640.70000000000005</v>
      </c>
      <c r="X32" s="28">
        <v>675.9</v>
      </c>
      <c r="Y32" s="8">
        <v>617.70000000000005</v>
      </c>
      <c r="Z32" s="9">
        <v>594.1</v>
      </c>
      <c r="AB32" s="28">
        <v>548.29999999999995</v>
      </c>
      <c r="AC32" s="28">
        <v>390.5</v>
      </c>
      <c r="AD32" s="28">
        <v>349.15508265318698</v>
      </c>
      <c r="AE32" s="28">
        <v>367.04858564213998</v>
      </c>
      <c r="AF32" s="29">
        <v>404.84855868988097</v>
      </c>
      <c r="AH32" s="28">
        <v>361.3</v>
      </c>
      <c r="AI32" s="28">
        <v>341.05084817562903</v>
      </c>
      <c r="AJ32" s="28">
        <f>AJ21/AJ25</f>
        <v>333.92106046324011</v>
      </c>
      <c r="AK32" s="28">
        <v>331.366305056035</v>
      </c>
      <c r="AL32" s="29">
        <v>342.47016523407001</v>
      </c>
      <c r="AN32" s="28">
        <v>343.5</v>
      </c>
      <c r="AO32" s="28">
        <v>357.18619998988697</v>
      </c>
    </row>
    <row r="33" spans="1:41" ht="16.7" customHeight="1" x14ac:dyDescent="0.2">
      <c r="A33" s="6" t="s">
        <v>63</v>
      </c>
      <c r="B33" s="7" t="s">
        <v>64</v>
      </c>
      <c r="D33" s="45">
        <v>320.8</v>
      </c>
      <c r="E33" s="45">
        <v>298.7</v>
      </c>
      <c r="F33" s="45">
        <v>312.89999999999998</v>
      </c>
      <c r="G33" s="45">
        <v>267.5</v>
      </c>
      <c r="H33" s="46">
        <v>299.8</v>
      </c>
      <c r="J33" s="45">
        <v>216.6</v>
      </c>
      <c r="K33" s="45">
        <v>231.1</v>
      </c>
      <c r="L33" s="45">
        <v>237.7</v>
      </c>
      <c r="M33" s="45">
        <v>268.8</v>
      </c>
      <c r="N33" s="46">
        <v>240.3</v>
      </c>
      <c r="P33" s="28">
        <v>253</v>
      </c>
      <c r="Q33" s="28">
        <v>292.8</v>
      </c>
      <c r="R33" s="28">
        <v>362.6</v>
      </c>
      <c r="S33" s="45">
        <v>503.9</v>
      </c>
      <c r="T33" s="46">
        <v>356</v>
      </c>
      <c r="V33" s="28">
        <v>644.29999999999995</v>
      </c>
      <c r="W33" s="28">
        <v>727.2</v>
      </c>
      <c r="X33" s="28">
        <v>787.3</v>
      </c>
      <c r="Y33" s="8">
        <v>585.6</v>
      </c>
      <c r="Z33" s="9">
        <v>682.4</v>
      </c>
      <c r="AB33" s="28">
        <v>505.6</v>
      </c>
      <c r="AC33" s="28">
        <v>328.9</v>
      </c>
      <c r="AD33" s="28">
        <v>344.31043994444201</v>
      </c>
      <c r="AE33" s="28">
        <v>330.83303058664802</v>
      </c>
      <c r="AF33" s="29">
        <v>377.70921069947298</v>
      </c>
      <c r="AH33" s="28">
        <v>341</v>
      </c>
      <c r="AI33" s="28">
        <v>316.44696984049801</v>
      </c>
      <c r="AJ33" s="28">
        <f>AJ23/AJ26</f>
        <v>342.15047741049051</v>
      </c>
      <c r="AK33" s="28">
        <v>332.03992221834301</v>
      </c>
      <c r="AL33" s="29">
        <v>332.52346141004699</v>
      </c>
      <c r="AN33" s="28">
        <v>332.1</v>
      </c>
      <c r="AO33" s="28">
        <v>367.846267741031</v>
      </c>
    </row>
    <row r="34" spans="1:41" ht="16.7" customHeight="1" x14ac:dyDescent="0.2">
      <c r="AD34" s="7"/>
      <c r="AE34" s="7"/>
      <c r="AF34" s="7"/>
      <c r="AH34" s="7"/>
      <c r="AI34" s="7"/>
      <c r="AJ34" s="7"/>
      <c r="AK34" s="7"/>
      <c r="AL34" s="24"/>
      <c r="AN34" s="7"/>
      <c r="AO34" s="7"/>
    </row>
    <row r="35" spans="1:41" ht="16.7" customHeight="1" x14ac:dyDescent="0.2">
      <c r="A35" s="3" t="s">
        <v>65</v>
      </c>
      <c r="B35" s="3" t="s">
        <v>2</v>
      </c>
      <c r="D35" s="4" t="s">
        <v>3</v>
      </c>
      <c r="E35" s="4" t="s">
        <v>4</v>
      </c>
      <c r="F35" s="4" t="s">
        <v>5</v>
      </c>
      <c r="G35" s="4" t="s">
        <v>6</v>
      </c>
      <c r="H35" s="5" t="s">
        <v>7</v>
      </c>
      <c r="J35" s="4" t="s">
        <v>8</v>
      </c>
      <c r="K35" s="4" t="s">
        <v>9</v>
      </c>
      <c r="L35" s="4" t="s">
        <v>10</v>
      </c>
      <c r="M35" s="4" t="s">
        <v>11</v>
      </c>
      <c r="N35" s="5" t="s">
        <v>12</v>
      </c>
      <c r="P35" s="4" t="s">
        <v>13</v>
      </c>
      <c r="Q35" s="4" t="s">
        <v>14</v>
      </c>
      <c r="R35" s="4" t="s">
        <v>15</v>
      </c>
      <c r="S35" s="4" t="s">
        <v>16</v>
      </c>
      <c r="T35" s="5" t="s">
        <v>17</v>
      </c>
      <c r="V35" s="4" t="s">
        <v>18</v>
      </c>
      <c r="W35" s="4" t="s">
        <v>19</v>
      </c>
      <c r="X35" s="4" t="s">
        <v>20</v>
      </c>
      <c r="Y35" s="4" t="s">
        <v>21</v>
      </c>
      <c r="Z35" s="5" t="s">
        <v>22</v>
      </c>
      <c r="AB35" s="4" t="s">
        <v>23</v>
      </c>
      <c r="AC35" s="4" t="s">
        <v>24</v>
      </c>
      <c r="AD35" s="4" t="s">
        <v>25</v>
      </c>
      <c r="AE35" s="4" t="s">
        <v>26</v>
      </c>
      <c r="AF35" s="5" t="s">
        <v>27</v>
      </c>
      <c r="AH35" s="4" t="s">
        <v>28</v>
      </c>
      <c r="AI35" s="4" t="s">
        <v>29</v>
      </c>
      <c r="AJ35" s="4" t="str">
        <f>AJ11</f>
        <v>Q3/2024</v>
      </c>
      <c r="AK35" s="4" t="s">
        <v>31</v>
      </c>
      <c r="AL35" s="5" t="s">
        <v>32</v>
      </c>
      <c r="AN35" s="4" t="str">
        <f>AN3</f>
        <v>Q1/2025</v>
      </c>
      <c r="AO35" s="4" t="str">
        <f>AO3</f>
        <v>Q2/2025</v>
      </c>
    </row>
    <row r="36" spans="1:41" ht="16.7" customHeight="1" x14ac:dyDescent="0.2">
      <c r="A36" s="6" t="s">
        <v>66</v>
      </c>
      <c r="B36" s="7" t="s">
        <v>46</v>
      </c>
      <c r="D36" s="30">
        <v>2.0099999999999998</v>
      </c>
      <c r="E36" s="30">
        <v>1.39</v>
      </c>
      <c r="F36" s="30">
        <v>1.58</v>
      </c>
      <c r="G36" s="30">
        <v>1.54</v>
      </c>
      <c r="H36" s="31">
        <v>6.52</v>
      </c>
      <c r="J36" s="47">
        <v>1.3</v>
      </c>
      <c r="K36" s="47">
        <v>1.28</v>
      </c>
      <c r="L36" s="47">
        <v>1.42</v>
      </c>
      <c r="M36" s="30">
        <v>1.34</v>
      </c>
      <c r="N36" s="32">
        <v>5.34</v>
      </c>
      <c r="P36" s="30">
        <v>2.4300000000000002</v>
      </c>
      <c r="Q36" s="30">
        <v>1.53</v>
      </c>
      <c r="R36" s="30">
        <v>1.73</v>
      </c>
      <c r="S36" s="30">
        <v>2.2200000000000002</v>
      </c>
      <c r="T36" s="32">
        <v>7.91</v>
      </c>
      <c r="V36" s="30">
        <v>1.83</v>
      </c>
      <c r="W36" s="30">
        <v>1.46</v>
      </c>
      <c r="X36" s="30">
        <v>1.68</v>
      </c>
      <c r="Y36" s="33">
        <v>1.87</v>
      </c>
      <c r="Z36" s="32">
        <v>6.83</v>
      </c>
      <c r="AB36" s="30">
        <v>1.79</v>
      </c>
      <c r="AC36" s="30">
        <v>1.39</v>
      </c>
      <c r="AD36" s="34">
        <v>1549503</v>
      </c>
      <c r="AE36" s="34">
        <v>1885793.4</v>
      </c>
      <c r="AF36" s="35">
        <v>6615793.4000000004</v>
      </c>
      <c r="AH36" s="34">
        <v>1850000</v>
      </c>
      <c r="AI36" s="34">
        <v>1468575.4</v>
      </c>
      <c r="AJ36" s="34">
        <v>1569866.6</v>
      </c>
      <c r="AK36" s="34">
        <v>1694985</v>
      </c>
      <c r="AL36" s="36">
        <v>6580130.5</v>
      </c>
      <c r="AN36" s="30">
        <v>1.81</v>
      </c>
      <c r="AO36" s="34">
        <v>1313876.3</v>
      </c>
    </row>
    <row r="37" spans="1:41" ht="16.7" customHeight="1" x14ac:dyDescent="0.2">
      <c r="A37" s="6" t="s">
        <v>67</v>
      </c>
      <c r="B37" s="7" t="s">
        <v>46</v>
      </c>
      <c r="D37" s="30">
        <v>0.93</v>
      </c>
      <c r="E37" s="30">
        <v>0.31</v>
      </c>
      <c r="F37" s="30">
        <v>0.45</v>
      </c>
      <c r="G37" s="30">
        <v>0.47</v>
      </c>
      <c r="H37" s="31">
        <v>2.16</v>
      </c>
      <c r="J37" s="30">
        <v>0.21</v>
      </c>
      <c r="K37" s="30">
        <v>0.24</v>
      </c>
      <c r="L37" s="30">
        <v>0.25</v>
      </c>
      <c r="M37" s="30">
        <v>0.24</v>
      </c>
      <c r="N37" s="32">
        <v>0.94</v>
      </c>
      <c r="P37" s="30">
        <v>1.35</v>
      </c>
      <c r="Q37" s="30">
        <v>0.28999999999999998</v>
      </c>
      <c r="R37" s="30">
        <v>0.65</v>
      </c>
      <c r="S37" s="30">
        <v>0.89</v>
      </c>
      <c r="T37" s="32">
        <v>3.18</v>
      </c>
      <c r="V37" s="30">
        <v>0.61</v>
      </c>
      <c r="W37" s="30">
        <v>0.31</v>
      </c>
      <c r="X37" s="30">
        <v>0.48</v>
      </c>
      <c r="Y37" s="33">
        <v>0.68</v>
      </c>
      <c r="Z37" s="32">
        <v>2.08</v>
      </c>
      <c r="AB37" s="30">
        <v>0.59</v>
      </c>
      <c r="AC37" s="30">
        <v>0.32</v>
      </c>
      <c r="AD37" s="34">
        <v>436622.3</v>
      </c>
      <c r="AE37" s="34">
        <v>751359.8</v>
      </c>
      <c r="AF37" s="35">
        <v>2101359.7999999998</v>
      </c>
      <c r="AH37" s="34">
        <v>720000</v>
      </c>
      <c r="AI37" s="34">
        <v>305829</v>
      </c>
      <c r="AJ37" s="34">
        <v>412632.3</v>
      </c>
      <c r="AK37" s="34">
        <v>530788</v>
      </c>
      <c r="AL37" s="36">
        <v>1964906.8</v>
      </c>
      <c r="AN37" s="30">
        <v>0.69</v>
      </c>
      <c r="AO37" s="34">
        <v>189247.1</v>
      </c>
    </row>
    <row r="38" spans="1:41" ht="16.7" customHeight="1" x14ac:dyDescent="0.2">
      <c r="AI38" s="7"/>
      <c r="AJ38" s="7"/>
      <c r="AN38" s="7"/>
      <c r="AO38" s="7"/>
    </row>
    <row r="39" spans="1:41" ht="16.7" customHeight="1" x14ac:dyDescent="0.2">
      <c r="A39" s="189" t="s">
        <v>68</v>
      </c>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9"/>
      <c r="AK39" s="188"/>
      <c r="AL39" s="188"/>
      <c r="AM39" s="188"/>
      <c r="AN39" s="189"/>
      <c r="AO39" s="1"/>
    </row>
    <row r="40" spans="1:41" ht="16.7" customHeight="1" x14ac:dyDescent="0.2">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9"/>
      <c r="AK40" s="188"/>
      <c r="AL40" s="188"/>
      <c r="AM40" s="188"/>
      <c r="AN40" s="189"/>
      <c r="AO40" s="1"/>
    </row>
    <row r="41" spans="1:41" ht="16.7" customHeight="1" x14ac:dyDescent="0.2">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9"/>
      <c r="AK41" s="188"/>
      <c r="AL41" s="188"/>
      <c r="AM41" s="188"/>
      <c r="AN41" s="189"/>
      <c r="AO41" s="1"/>
    </row>
    <row r="42" spans="1:41" ht="16.7" customHeight="1" x14ac:dyDescent="0.2">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9"/>
      <c r="AK42" s="188"/>
      <c r="AL42" s="188"/>
      <c r="AM42" s="188"/>
      <c r="AN42" s="189"/>
      <c r="AO42" s="1"/>
    </row>
    <row r="43" spans="1:41" ht="38.25" customHeight="1" x14ac:dyDescent="0.2">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9"/>
      <c r="AK43" s="188"/>
      <c r="AL43" s="188"/>
      <c r="AM43" s="188"/>
      <c r="AN43" s="189"/>
      <c r="AO43" s="1"/>
    </row>
    <row r="44" spans="1:41" ht="16.7" customHeight="1" x14ac:dyDescent="0.25">
      <c r="AJ44" s="2"/>
      <c r="AN44" s="2"/>
      <c r="AO44" s="2"/>
    </row>
    <row r="45" spans="1:41" ht="16.7" customHeight="1" x14ac:dyDescent="0.25">
      <c r="AJ45" s="2"/>
      <c r="AN45" s="2"/>
      <c r="AO45" s="2"/>
    </row>
    <row r="46" spans="1:41" ht="16.7" customHeight="1" x14ac:dyDescent="0.25">
      <c r="AJ46" s="2"/>
      <c r="AN46" s="2"/>
      <c r="AO46" s="2"/>
    </row>
    <row r="47" spans="1:41" ht="16.7" customHeight="1" x14ac:dyDescent="0.25">
      <c r="AJ47" s="2"/>
      <c r="AN47" s="2"/>
      <c r="AO47" s="2"/>
    </row>
    <row r="48" spans="1:41" ht="16.7" customHeight="1" x14ac:dyDescent="0.25">
      <c r="AJ48" s="2"/>
      <c r="AN48" s="2"/>
      <c r="AO48" s="2"/>
    </row>
    <row r="49" spans="36:41" ht="16.7" customHeight="1" x14ac:dyDescent="0.25">
      <c r="AJ49" s="2"/>
      <c r="AN49" s="2"/>
      <c r="AO49" s="2"/>
    </row>
    <row r="50" spans="36:41" ht="16.7" customHeight="1" x14ac:dyDescent="0.25">
      <c r="AJ50" s="2"/>
      <c r="AN50" s="2"/>
      <c r="AO50" s="2"/>
    </row>
    <row r="51" spans="36:41" ht="16.7" customHeight="1" x14ac:dyDescent="0.25">
      <c r="AJ51" s="2"/>
      <c r="AN51" s="2"/>
      <c r="AO51" s="2"/>
    </row>
    <row r="52" spans="36:41" ht="16.7" customHeight="1" x14ac:dyDescent="0.25">
      <c r="AJ52" s="2"/>
      <c r="AN52" s="2"/>
      <c r="AO52" s="2"/>
    </row>
    <row r="53" spans="36:41" ht="16.7" customHeight="1" x14ac:dyDescent="0.25">
      <c r="AJ53" s="2"/>
      <c r="AN53" s="2"/>
      <c r="AO53" s="2"/>
    </row>
    <row r="54" spans="36:41" ht="16.7" customHeight="1" x14ac:dyDescent="0.25">
      <c r="AJ54" s="2"/>
      <c r="AN54" s="2"/>
      <c r="AO54" s="2"/>
    </row>
    <row r="55" spans="36:41" ht="16.7" customHeight="1" x14ac:dyDescent="0.25">
      <c r="AJ55" s="2"/>
      <c r="AN55" s="2"/>
      <c r="AO55" s="2"/>
    </row>
    <row r="56" spans="36:41" ht="16.7" customHeight="1" x14ac:dyDescent="0.25">
      <c r="AJ56" s="2"/>
      <c r="AN56" s="2"/>
      <c r="AO56" s="2"/>
    </row>
    <row r="57" spans="36:41" ht="16.7" customHeight="1" x14ac:dyDescent="0.25">
      <c r="AJ57" s="2"/>
      <c r="AN57" s="2"/>
      <c r="AO57" s="2"/>
    </row>
    <row r="58" spans="36:41" ht="16.7" customHeight="1" x14ac:dyDescent="0.25">
      <c r="AJ58" s="2"/>
      <c r="AN58" s="2"/>
      <c r="AO58" s="2"/>
    </row>
    <row r="59" spans="36:41" ht="16.7" customHeight="1" x14ac:dyDescent="0.25">
      <c r="AJ59" s="2"/>
      <c r="AN59" s="2"/>
      <c r="AO59" s="2"/>
    </row>
    <row r="60" spans="36:41" ht="15" customHeight="1" x14ac:dyDescent="0.2">
      <c r="AO60" s="1"/>
    </row>
    <row r="61" spans="36:41" ht="15" customHeight="1" x14ac:dyDescent="0.2">
      <c r="AO61" s="1"/>
    </row>
    <row r="62" spans="36:41" ht="15" customHeight="1" x14ac:dyDescent="0.2">
      <c r="AO62" s="1"/>
    </row>
    <row r="63" spans="36:41" ht="15" customHeight="1" x14ac:dyDescent="0.2">
      <c r="AO63" s="1"/>
    </row>
    <row r="64" spans="36:41" ht="15" customHeight="1" x14ac:dyDescent="0.2">
      <c r="AO64" s="1"/>
    </row>
    <row r="65" spans="41:41" ht="15" customHeight="1" x14ac:dyDescent="0.2">
      <c r="AO65" s="1"/>
    </row>
    <row r="66" spans="41:41" ht="15" customHeight="1" x14ac:dyDescent="0.2">
      <c r="AO66" s="1"/>
    </row>
    <row r="67" spans="41:41" ht="15" customHeight="1" x14ac:dyDescent="0.2">
      <c r="AO67" s="1"/>
    </row>
    <row r="68" spans="41:41" ht="15" customHeight="1" x14ac:dyDescent="0.2">
      <c r="AO68" s="1"/>
    </row>
    <row r="69" spans="41:41" ht="15" customHeight="1" x14ac:dyDescent="0.2">
      <c r="AO69" s="1"/>
    </row>
    <row r="70" spans="41:41" ht="15" customHeight="1" x14ac:dyDescent="0.2">
      <c r="AO70" s="1"/>
    </row>
  </sheetData>
  <mergeCells count="2">
    <mergeCell ref="A1:H1"/>
    <mergeCell ref="A39:AN4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1"/>
  <sheetViews>
    <sheetView tabSelected="1" showRuler="0" workbookViewId="0">
      <selection activeCell="AJ7" sqref="AJ7"/>
    </sheetView>
  </sheetViews>
  <sheetFormatPr baseColWidth="10" defaultColWidth="13.7109375" defaultRowHeight="12.75" x14ac:dyDescent="0.2"/>
  <cols>
    <col min="1" max="1" width="81.42578125" customWidth="1"/>
    <col min="2" max="2" width="8.42578125" customWidth="1"/>
    <col min="3" max="4" width="8.42578125" hidden="1" customWidth="1"/>
    <col min="5" max="5" width="3.42578125" hidden="1" customWidth="1"/>
    <col min="6" max="6" width="8.42578125" hidden="1" customWidth="1"/>
    <col min="7" max="7" width="3.42578125" hidden="1" customWidth="1"/>
    <col min="8" max="8" width="8.42578125" hidden="1" customWidth="1"/>
    <col min="9" max="9" width="3.42578125" hidden="1" customWidth="1"/>
    <col min="10" max="10" width="8.42578125" hidden="1" customWidth="1"/>
    <col min="11" max="11" width="3.42578125" hidden="1" customWidth="1"/>
    <col min="12" max="12" width="8.42578125" hidden="1" customWidth="1"/>
    <col min="13" max="13" width="8.140625" customWidth="1"/>
    <col min="14" max="19" width="0" hidden="1" customWidth="1"/>
    <col min="20" max="20" width="11.85546875" customWidth="1"/>
    <col min="21" max="21" width="2.140625" hidden="1" customWidth="1"/>
    <col min="22" max="27" width="11.85546875" hidden="1" customWidth="1"/>
    <col min="28" max="28" width="11.85546875" customWidth="1"/>
    <col min="29" max="34" width="11.85546875" hidden="1" customWidth="1"/>
    <col min="35" max="37" width="11.85546875" customWidth="1"/>
    <col min="38" max="38" width="11.85546875" hidden="1" customWidth="1"/>
    <col min="39" max="39" width="11.85546875" customWidth="1"/>
    <col min="40" max="40" width="11.85546875" hidden="1" customWidth="1"/>
    <col min="41" max="43" width="11.85546875" customWidth="1"/>
    <col min="44" max="44" width="11.140625" customWidth="1"/>
    <col min="45" max="45" width="11.85546875" customWidth="1"/>
  </cols>
  <sheetData>
    <row r="1" spans="1:44" ht="19.149999999999999" customHeight="1" x14ac:dyDescent="0.3">
      <c r="A1" s="48" t="s">
        <v>69</v>
      </c>
      <c r="AQ1" s="185"/>
      <c r="AR1" s="1"/>
    </row>
    <row r="2" spans="1:44" ht="16.7" customHeight="1" x14ac:dyDescent="0.2">
      <c r="A2" s="3" t="s">
        <v>38</v>
      </c>
      <c r="B2" s="75"/>
      <c r="C2" s="5" t="s">
        <v>8</v>
      </c>
      <c r="D2" s="5" t="s">
        <v>9</v>
      </c>
      <c r="E2" s="5"/>
      <c r="F2" s="5" t="s">
        <v>70</v>
      </c>
      <c r="G2" s="5"/>
      <c r="H2" s="5" t="s">
        <v>10</v>
      </c>
      <c r="I2" s="5"/>
      <c r="J2" s="5" t="s">
        <v>71</v>
      </c>
      <c r="K2" s="5"/>
      <c r="L2" s="5" t="s">
        <v>11</v>
      </c>
      <c r="M2" s="49">
        <v>2020</v>
      </c>
      <c r="N2" s="5" t="s">
        <v>13</v>
      </c>
      <c r="O2" s="5" t="s">
        <v>14</v>
      </c>
      <c r="P2" s="5" t="s">
        <v>72</v>
      </c>
      <c r="Q2" s="5" t="s">
        <v>15</v>
      </c>
      <c r="R2" s="5" t="s">
        <v>73</v>
      </c>
      <c r="S2" s="5" t="s">
        <v>16</v>
      </c>
      <c r="T2" s="49">
        <v>2021</v>
      </c>
      <c r="U2" s="5"/>
      <c r="V2" s="5" t="s">
        <v>18</v>
      </c>
      <c r="W2" s="5" t="s">
        <v>19</v>
      </c>
      <c r="X2" s="5" t="s">
        <v>74</v>
      </c>
      <c r="Y2" s="5" t="s">
        <v>20</v>
      </c>
      <c r="Z2" s="5" t="s">
        <v>75</v>
      </c>
      <c r="AA2" s="5" t="s">
        <v>21</v>
      </c>
      <c r="AB2" s="49">
        <v>2022</v>
      </c>
      <c r="AC2" s="5" t="s">
        <v>23</v>
      </c>
      <c r="AD2" s="5" t="s">
        <v>24</v>
      </c>
      <c r="AE2" s="5" t="s">
        <v>76</v>
      </c>
      <c r="AF2" s="5" t="s">
        <v>25</v>
      </c>
      <c r="AG2" s="5" t="s">
        <v>77</v>
      </c>
      <c r="AH2" s="5" t="s">
        <v>26</v>
      </c>
      <c r="AI2" s="49">
        <v>2023</v>
      </c>
      <c r="AJ2" s="5" t="s">
        <v>28</v>
      </c>
      <c r="AK2" s="5" t="s">
        <v>29</v>
      </c>
      <c r="AL2" s="5" t="s">
        <v>78</v>
      </c>
      <c r="AM2" s="5" t="s">
        <v>30</v>
      </c>
      <c r="AN2" s="5" t="s">
        <v>79</v>
      </c>
      <c r="AO2" s="5" t="s">
        <v>31</v>
      </c>
      <c r="AP2" s="5" t="s">
        <v>32</v>
      </c>
      <c r="AQ2" s="5" t="s">
        <v>33</v>
      </c>
      <c r="AR2" s="5" t="s">
        <v>34</v>
      </c>
    </row>
    <row r="3" spans="1:44" ht="16.7" customHeight="1" x14ac:dyDescent="0.2">
      <c r="A3" s="6" t="s">
        <v>80</v>
      </c>
      <c r="B3" s="7" t="s">
        <v>36</v>
      </c>
      <c r="C3" s="8">
        <v>647</v>
      </c>
      <c r="D3" s="8">
        <v>590.29999999999995</v>
      </c>
      <c r="F3" s="8">
        <v>1237.3</v>
      </c>
      <c r="H3" s="8">
        <v>566.1</v>
      </c>
      <c r="J3" s="8">
        <v>1803.4</v>
      </c>
      <c r="L3" s="8">
        <v>628.695592428135</v>
      </c>
      <c r="M3" s="50">
        <v>2432.1</v>
      </c>
      <c r="N3" s="8">
        <v>733.3</v>
      </c>
      <c r="O3" s="8">
        <v>664.2</v>
      </c>
      <c r="P3" s="8">
        <v>1397.5</v>
      </c>
      <c r="Q3" s="8">
        <v>746.3</v>
      </c>
      <c r="R3" s="8">
        <v>2143.6999999999998</v>
      </c>
      <c r="S3" s="8">
        <v>1069.4000000000001</v>
      </c>
      <c r="T3" s="50">
        <v>3213.1</v>
      </c>
      <c r="V3" s="8">
        <v>1212.3</v>
      </c>
      <c r="W3" s="8">
        <v>1509.9</v>
      </c>
      <c r="X3" s="8">
        <v>2722.2</v>
      </c>
      <c r="Y3" s="8">
        <v>1469.9</v>
      </c>
      <c r="Z3" s="8">
        <v>4192.2</v>
      </c>
      <c r="AA3" s="8">
        <v>1484.5</v>
      </c>
      <c r="AB3" s="50">
        <v>5676.6</v>
      </c>
      <c r="AC3" s="8">
        <v>1192</v>
      </c>
      <c r="AD3" s="8">
        <v>825.8</v>
      </c>
      <c r="AE3" s="8">
        <v>2017.8</v>
      </c>
      <c r="AF3" s="10">
        <v>880801855.14999998</v>
      </c>
      <c r="AG3" s="10">
        <v>2898603365.1799998</v>
      </c>
      <c r="AH3" s="10">
        <v>974040812.42999995</v>
      </c>
      <c r="AI3" s="51">
        <v>3872644177.6100001</v>
      </c>
      <c r="AJ3" s="10">
        <v>988003199.57000005</v>
      </c>
      <c r="AK3" s="10">
        <v>873799794.28999996</v>
      </c>
      <c r="AL3" s="10">
        <v>1861802993.8599999</v>
      </c>
      <c r="AM3" s="10">
        <v>866161969.60000002</v>
      </c>
      <c r="AN3" s="10">
        <v>2727964963.46</v>
      </c>
      <c r="AO3" s="10">
        <v>925126801.71000004</v>
      </c>
      <c r="AP3" s="51">
        <v>3653091765.1700001</v>
      </c>
      <c r="AQ3" s="8">
        <v>964.7</v>
      </c>
      <c r="AR3" s="10">
        <v>871235231.23000002</v>
      </c>
    </row>
    <row r="4" spans="1:44" ht="16.7" customHeight="1" x14ac:dyDescent="0.2">
      <c r="A4" s="6" t="s">
        <v>81</v>
      </c>
      <c r="B4" s="7" t="s">
        <v>36</v>
      </c>
      <c r="C4" s="8">
        <v>99.3</v>
      </c>
      <c r="D4" s="8">
        <v>52.7</v>
      </c>
      <c r="F4" s="8">
        <v>152</v>
      </c>
      <c r="H4" s="8">
        <v>80.599999999999994</v>
      </c>
      <c r="J4" s="8">
        <v>232.6</v>
      </c>
      <c r="L4" s="8">
        <v>38.6</v>
      </c>
      <c r="M4" s="50">
        <v>266.89999999999998</v>
      </c>
      <c r="N4" s="8">
        <v>126</v>
      </c>
      <c r="O4" s="8">
        <v>111.5</v>
      </c>
      <c r="P4" s="8">
        <v>237.4</v>
      </c>
      <c r="Q4" s="8">
        <v>120.7</v>
      </c>
      <c r="R4" s="8">
        <v>358.1</v>
      </c>
      <c r="S4" s="8">
        <v>489.9</v>
      </c>
      <c r="T4" s="50">
        <v>848.1</v>
      </c>
      <c r="V4" s="8">
        <v>524.1</v>
      </c>
      <c r="W4" s="8">
        <v>706.4</v>
      </c>
      <c r="X4" s="8">
        <v>1230.4000000000001</v>
      </c>
      <c r="Y4" s="8">
        <v>633.29999999999995</v>
      </c>
      <c r="Z4" s="8">
        <v>1863.8</v>
      </c>
      <c r="AA4" s="8">
        <v>559.20000000000005</v>
      </c>
      <c r="AB4" s="50">
        <v>2422.9</v>
      </c>
      <c r="AC4" s="8">
        <v>453.8</v>
      </c>
      <c r="AD4" s="8">
        <v>24.3</v>
      </c>
      <c r="AE4" s="8">
        <v>478.1</v>
      </c>
      <c r="AF4" s="10">
        <v>72200000</v>
      </c>
      <c r="AG4" s="10">
        <v>550200000</v>
      </c>
      <c r="AH4" s="10">
        <v>162100000</v>
      </c>
      <c r="AI4" s="51">
        <v>712387113.19000101</v>
      </c>
      <c r="AJ4" s="10">
        <v>200143008.66999999</v>
      </c>
      <c r="AK4" s="10">
        <v>128291238.06999899</v>
      </c>
      <c r="AL4" s="10">
        <v>328434246.74000001</v>
      </c>
      <c r="AM4" s="10">
        <v>65646531.560000099</v>
      </c>
      <c r="AN4" s="10">
        <v>394080778.30000001</v>
      </c>
      <c r="AO4" s="10">
        <v>163682429.32999501</v>
      </c>
      <c r="AP4" s="51">
        <v>557720198.95999396</v>
      </c>
      <c r="AQ4" s="8">
        <v>200.6</v>
      </c>
      <c r="AR4" s="10">
        <v>109743487.809999</v>
      </c>
    </row>
    <row r="5" spans="1:44" ht="16.7" customHeight="1" x14ac:dyDescent="0.2">
      <c r="A5" s="6" t="s">
        <v>82</v>
      </c>
      <c r="B5" s="7" t="s">
        <v>36</v>
      </c>
      <c r="C5" s="8">
        <v>86.1</v>
      </c>
      <c r="D5" s="8">
        <v>88.6</v>
      </c>
      <c r="F5" s="8">
        <v>174.7</v>
      </c>
      <c r="H5" s="8">
        <v>87.3</v>
      </c>
      <c r="J5" s="8">
        <v>262</v>
      </c>
      <c r="L5" s="8">
        <v>77.599999999999994</v>
      </c>
      <c r="M5" s="50">
        <v>339.6</v>
      </c>
      <c r="N5" s="8">
        <v>65.099999999999994</v>
      </c>
      <c r="O5" s="8">
        <v>67</v>
      </c>
      <c r="P5" s="8">
        <v>132.1</v>
      </c>
      <c r="Q5" s="8">
        <v>74.400000000000006</v>
      </c>
      <c r="R5" s="8">
        <v>206.5</v>
      </c>
      <c r="S5" s="8">
        <v>86</v>
      </c>
      <c r="T5" s="50">
        <v>292.5</v>
      </c>
      <c r="V5" s="8">
        <v>101.4</v>
      </c>
      <c r="W5" s="8">
        <v>108.4</v>
      </c>
      <c r="X5" s="8">
        <v>209.8</v>
      </c>
      <c r="Y5" s="8">
        <v>109</v>
      </c>
      <c r="Z5" s="8">
        <v>318.89999999999998</v>
      </c>
      <c r="AA5" s="8">
        <v>125</v>
      </c>
      <c r="AB5" s="50">
        <v>443.8</v>
      </c>
      <c r="AC5" s="8">
        <v>107.9</v>
      </c>
      <c r="AD5" s="8">
        <v>102.4</v>
      </c>
      <c r="AE5" s="8">
        <v>210.3</v>
      </c>
      <c r="AF5" s="10">
        <v>115332252.43000001</v>
      </c>
      <c r="AG5" s="10">
        <v>325565573.67000002</v>
      </c>
      <c r="AH5" s="10">
        <v>130537058.59</v>
      </c>
      <c r="AI5" s="51">
        <v>456102632.25999999</v>
      </c>
      <c r="AJ5" s="10">
        <v>125280399.70999999</v>
      </c>
      <c r="AK5" s="10">
        <v>121970611.34</v>
      </c>
      <c r="AL5" s="10">
        <v>247251011.05000001</v>
      </c>
      <c r="AM5" s="10">
        <v>120427842.36</v>
      </c>
      <c r="AN5" s="10">
        <v>367678853.41000003</v>
      </c>
      <c r="AO5" s="10">
        <v>192099693.97</v>
      </c>
      <c r="AP5" s="51">
        <v>559778547.38</v>
      </c>
      <c r="AQ5" s="8">
        <v>122.8</v>
      </c>
      <c r="AR5" s="10">
        <v>125330227.22</v>
      </c>
    </row>
    <row r="6" spans="1:44" ht="15" customHeight="1" x14ac:dyDescent="0.2">
      <c r="M6" s="52"/>
      <c r="T6" s="52"/>
      <c r="AB6" s="52"/>
      <c r="AF6" s="7"/>
      <c r="AG6" s="7"/>
      <c r="AH6" s="7"/>
      <c r="AI6" s="52"/>
      <c r="AJ6" s="7"/>
      <c r="AK6" s="7"/>
      <c r="AL6" s="7"/>
      <c r="AM6" s="7"/>
      <c r="AN6" s="7"/>
      <c r="AO6" s="7"/>
      <c r="AP6" s="52"/>
      <c r="AQ6" s="7"/>
      <c r="AR6" s="7"/>
    </row>
    <row r="7" spans="1:44" ht="16.7" customHeight="1" x14ac:dyDescent="0.2">
      <c r="A7" s="25" t="s">
        <v>83</v>
      </c>
      <c r="M7" s="52"/>
      <c r="T7" s="52"/>
      <c r="AB7" s="52"/>
      <c r="AF7" s="7"/>
      <c r="AG7" s="7"/>
      <c r="AH7" s="7"/>
      <c r="AI7" s="52"/>
      <c r="AJ7" s="7"/>
      <c r="AK7" s="7"/>
      <c r="AL7" s="7"/>
      <c r="AM7" s="7"/>
      <c r="AN7" s="7"/>
      <c r="AO7" s="7"/>
      <c r="AP7" s="52"/>
      <c r="AQ7" s="7"/>
      <c r="AR7" s="7"/>
    </row>
    <row r="8" spans="1:44" ht="16.7" customHeight="1" x14ac:dyDescent="0.2">
      <c r="A8" s="6" t="s">
        <v>80</v>
      </c>
      <c r="B8" s="7" t="s">
        <v>36</v>
      </c>
      <c r="C8" s="8">
        <v>453.7</v>
      </c>
      <c r="D8" s="8">
        <v>404.6</v>
      </c>
      <c r="F8" s="8">
        <v>858.3</v>
      </c>
      <c r="H8" s="8">
        <v>373</v>
      </c>
      <c r="J8" s="8">
        <v>1231.3</v>
      </c>
      <c r="L8" s="8">
        <v>470.19951864587398</v>
      </c>
      <c r="M8" s="50">
        <v>1701.5</v>
      </c>
      <c r="N8" s="8">
        <v>469</v>
      </c>
      <c r="O8" s="8">
        <v>473.7</v>
      </c>
      <c r="P8" s="8">
        <v>942.7</v>
      </c>
      <c r="Q8" s="8">
        <v>529.1</v>
      </c>
      <c r="R8" s="8">
        <v>1471.7</v>
      </c>
      <c r="S8" s="8">
        <v>800.3</v>
      </c>
      <c r="T8" s="50">
        <v>2272.1</v>
      </c>
      <c r="V8" s="8">
        <v>944.1</v>
      </c>
      <c r="W8" s="8">
        <v>1244.2</v>
      </c>
      <c r="X8" s="8">
        <v>2188.3000000000002</v>
      </c>
      <c r="Y8" s="8">
        <v>1162.8</v>
      </c>
      <c r="Z8" s="8">
        <v>3351</v>
      </c>
      <c r="AA8" s="8">
        <v>1114.5999999999999</v>
      </c>
      <c r="AB8" s="50">
        <v>4465.6000000000004</v>
      </c>
      <c r="AC8" s="8">
        <v>861.4</v>
      </c>
      <c r="AD8" s="8">
        <v>557</v>
      </c>
      <c r="AE8" s="8">
        <v>1418.3</v>
      </c>
      <c r="AF8" s="10">
        <v>620704700</v>
      </c>
      <c r="AG8" s="10">
        <v>2039006800</v>
      </c>
      <c r="AH8" s="10">
        <v>682172300</v>
      </c>
      <c r="AI8" s="51">
        <v>2721272300</v>
      </c>
      <c r="AJ8" s="10">
        <v>679900000</v>
      </c>
      <c r="AK8" s="10">
        <v>615882400</v>
      </c>
      <c r="AL8" s="10">
        <v>1295825900</v>
      </c>
      <c r="AM8" s="10">
        <v>605823000</v>
      </c>
      <c r="AN8" s="10">
        <v>1901648900</v>
      </c>
      <c r="AO8" s="10">
        <v>648496200</v>
      </c>
      <c r="AP8" s="51">
        <v>2550145000</v>
      </c>
      <c r="AQ8" s="8">
        <v>664.8</v>
      </c>
      <c r="AR8" s="10">
        <v>617532600</v>
      </c>
    </row>
    <row r="9" spans="1:44" ht="16.7" customHeight="1" x14ac:dyDescent="0.2">
      <c r="A9" s="6" t="s">
        <v>84</v>
      </c>
      <c r="B9" s="7" t="s">
        <v>85</v>
      </c>
      <c r="C9" s="33">
        <v>1.9</v>
      </c>
      <c r="D9" s="33">
        <v>1.75</v>
      </c>
      <c r="F9" s="33">
        <v>3.65</v>
      </c>
      <c r="H9" s="33">
        <v>1.7</v>
      </c>
      <c r="J9" s="33">
        <v>5.3</v>
      </c>
      <c r="L9" s="33">
        <v>1.9860420270000001</v>
      </c>
      <c r="M9" s="53">
        <v>7.3</v>
      </c>
      <c r="N9" s="33">
        <v>2.0099999999999998</v>
      </c>
      <c r="O9" s="33">
        <v>1.89</v>
      </c>
      <c r="P9" s="33">
        <v>3.9</v>
      </c>
      <c r="Q9" s="33">
        <v>1.76</v>
      </c>
      <c r="R9" s="33">
        <v>5.67</v>
      </c>
      <c r="S9" s="33">
        <v>1.96</v>
      </c>
      <c r="T9" s="53">
        <v>7.62</v>
      </c>
      <c r="V9" s="33">
        <v>1.79</v>
      </c>
      <c r="W9" s="33">
        <v>1.87</v>
      </c>
      <c r="X9" s="33">
        <v>3.66</v>
      </c>
      <c r="Y9" s="33">
        <v>1.56</v>
      </c>
      <c r="Z9" s="33">
        <v>5.23</v>
      </c>
      <c r="AA9" s="33">
        <v>1.88</v>
      </c>
      <c r="AB9" s="53">
        <v>7.11</v>
      </c>
      <c r="AC9" s="33">
        <v>1.73</v>
      </c>
      <c r="AD9" s="33">
        <v>1.67</v>
      </c>
      <c r="AE9" s="33">
        <v>3.4</v>
      </c>
      <c r="AF9" s="54">
        <v>1873017.8</v>
      </c>
      <c r="AG9" s="54">
        <v>5269440.2</v>
      </c>
      <c r="AH9" s="54">
        <v>2043106.8</v>
      </c>
      <c r="AI9" s="55">
        <v>7313106.7999999998</v>
      </c>
      <c r="AJ9" s="54">
        <v>2020000</v>
      </c>
      <c r="AK9" s="54">
        <v>1968306.6</v>
      </c>
      <c r="AL9" s="54">
        <v>3989622.4</v>
      </c>
      <c r="AM9" s="54">
        <v>1886427.6</v>
      </c>
      <c r="AN9" s="54">
        <v>5876050</v>
      </c>
      <c r="AO9" s="54">
        <v>2027137.2</v>
      </c>
      <c r="AP9" s="55">
        <v>7903187.2000000002</v>
      </c>
      <c r="AQ9" s="33">
        <v>2.0099999999999998</v>
      </c>
      <c r="AR9" s="54">
        <v>1821554.1</v>
      </c>
    </row>
    <row r="10" spans="1:44" ht="16.7" customHeight="1" x14ac:dyDescent="0.2">
      <c r="A10" s="25" t="s">
        <v>86</v>
      </c>
      <c r="M10" s="52"/>
      <c r="T10" s="52"/>
      <c r="AB10" s="52"/>
      <c r="AF10" s="7"/>
      <c r="AG10" s="7"/>
      <c r="AH10" s="7"/>
      <c r="AI10" s="52"/>
      <c r="AJ10" s="7"/>
      <c r="AK10" s="7"/>
      <c r="AL10" s="7"/>
      <c r="AM10" s="7"/>
      <c r="AN10" s="7"/>
      <c r="AO10" s="7"/>
      <c r="AP10" s="52"/>
      <c r="AQ10" s="7"/>
      <c r="AR10" s="7"/>
    </row>
    <row r="11" spans="1:44" ht="16.7" customHeight="1" x14ac:dyDescent="0.2">
      <c r="A11" s="6" t="s">
        <v>80</v>
      </c>
      <c r="B11" s="7" t="s">
        <v>36</v>
      </c>
      <c r="C11" s="8">
        <v>193.3</v>
      </c>
      <c r="D11" s="8">
        <v>185.7</v>
      </c>
      <c r="F11" s="8">
        <v>379</v>
      </c>
      <c r="H11" s="8">
        <v>193.1</v>
      </c>
      <c r="J11" s="8">
        <v>572.1</v>
      </c>
      <c r="L11" s="8">
        <v>158.49607378226099</v>
      </c>
      <c r="M11" s="50">
        <v>730.6</v>
      </c>
      <c r="N11" s="8">
        <v>264.3</v>
      </c>
      <c r="O11" s="8">
        <v>190.5</v>
      </c>
      <c r="P11" s="8">
        <v>454.8</v>
      </c>
      <c r="Q11" s="8">
        <v>217.2</v>
      </c>
      <c r="R11" s="8">
        <v>672</v>
      </c>
      <c r="S11" s="8">
        <v>269.10000000000002</v>
      </c>
      <c r="T11" s="50">
        <v>941</v>
      </c>
      <c r="V11" s="8">
        <v>268.2</v>
      </c>
      <c r="W11" s="8">
        <v>265.7</v>
      </c>
      <c r="X11" s="8">
        <v>533.9</v>
      </c>
      <c r="Y11" s="8">
        <v>307.10000000000002</v>
      </c>
      <c r="Z11" s="8">
        <v>841.2</v>
      </c>
      <c r="AA11" s="8">
        <v>369.9</v>
      </c>
      <c r="AB11" s="50">
        <v>1211</v>
      </c>
      <c r="AC11" s="8">
        <v>330.6</v>
      </c>
      <c r="AD11" s="8">
        <v>268.7</v>
      </c>
      <c r="AE11" s="8">
        <v>599.4</v>
      </c>
      <c r="AF11" s="10">
        <v>260097100</v>
      </c>
      <c r="AG11" s="10">
        <v>859596600</v>
      </c>
      <c r="AH11" s="10">
        <v>291871877.61000103</v>
      </c>
      <c r="AI11" s="51">
        <v>1151271877.6099999</v>
      </c>
      <c r="AJ11" s="10">
        <v>308100000</v>
      </c>
      <c r="AK11" s="10">
        <v>257917400</v>
      </c>
      <c r="AL11" s="10">
        <v>565977100</v>
      </c>
      <c r="AM11" s="10">
        <v>260339000</v>
      </c>
      <c r="AN11" s="10">
        <v>826316100</v>
      </c>
      <c r="AO11" s="10">
        <v>276630665.17000002</v>
      </c>
      <c r="AP11" s="51">
        <v>1102946765.1700001</v>
      </c>
      <c r="AQ11" s="8">
        <v>299.89999999999998</v>
      </c>
      <c r="AR11" s="10">
        <v>253702600</v>
      </c>
    </row>
    <row r="12" spans="1:44" ht="16.7" customHeight="1" x14ac:dyDescent="0.2">
      <c r="A12" s="6" t="s">
        <v>84</v>
      </c>
      <c r="B12" s="7" t="s">
        <v>85</v>
      </c>
      <c r="C12" s="33">
        <v>1.3</v>
      </c>
      <c r="D12" s="33">
        <v>1.25</v>
      </c>
      <c r="F12" s="33">
        <v>2.5499999999999998</v>
      </c>
      <c r="H12" s="33">
        <v>1.3</v>
      </c>
      <c r="J12" s="33">
        <v>3.9</v>
      </c>
      <c r="L12" s="33">
        <v>1.421247886</v>
      </c>
      <c r="M12" s="53">
        <v>5.31</v>
      </c>
      <c r="N12" s="33">
        <v>2.4300000000000002</v>
      </c>
      <c r="O12" s="33">
        <v>1.53</v>
      </c>
      <c r="P12" s="33">
        <v>3.96</v>
      </c>
      <c r="Q12" s="33">
        <v>1.73</v>
      </c>
      <c r="R12" s="33">
        <v>5.69</v>
      </c>
      <c r="S12" s="33">
        <v>2.2200000000000002</v>
      </c>
      <c r="T12" s="53">
        <v>7.91</v>
      </c>
      <c r="V12" s="33">
        <v>1.83</v>
      </c>
      <c r="W12" s="33">
        <v>1.46</v>
      </c>
      <c r="X12" s="33">
        <v>3.28</v>
      </c>
      <c r="Y12" s="33">
        <v>1.68</v>
      </c>
      <c r="Z12" s="33">
        <v>4.96</v>
      </c>
      <c r="AA12" s="33">
        <v>1.87</v>
      </c>
      <c r="AB12" s="53">
        <v>6.83</v>
      </c>
      <c r="AC12" s="33">
        <v>1.79</v>
      </c>
      <c r="AD12" s="33">
        <v>1.39</v>
      </c>
      <c r="AE12" s="33">
        <v>3.18</v>
      </c>
      <c r="AF12" s="54">
        <v>1549503</v>
      </c>
      <c r="AG12" s="54">
        <v>4726316.8</v>
      </c>
      <c r="AH12" s="54">
        <v>1885793.4</v>
      </c>
      <c r="AI12" s="55">
        <v>6615793.4000000004</v>
      </c>
      <c r="AJ12" s="54">
        <v>1850000</v>
      </c>
      <c r="AK12" s="54">
        <v>1468575.4</v>
      </c>
      <c r="AL12" s="54">
        <v>3315278.9</v>
      </c>
      <c r="AM12" s="54">
        <v>1569866.6</v>
      </c>
      <c r="AN12" s="54">
        <v>4885145.5</v>
      </c>
      <c r="AO12" s="54">
        <v>1694985</v>
      </c>
      <c r="AP12" s="55">
        <v>6580130.5</v>
      </c>
      <c r="AQ12" s="33">
        <v>1.81</v>
      </c>
      <c r="AR12" s="54">
        <v>1313876.3</v>
      </c>
    </row>
    <row r="13" spans="1:44" ht="16.7" customHeight="1" x14ac:dyDescent="0.2">
      <c r="A13" s="6" t="s">
        <v>87</v>
      </c>
      <c r="B13" s="7" t="s">
        <v>85</v>
      </c>
      <c r="C13" s="33">
        <v>0.21</v>
      </c>
      <c r="D13" s="33">
        <v>0.22</v>
      </c>
      <c r="F13" s="33">
        <v>0.43</v>
      </c>
      <c r="H13" s="33">
        <v>0.2</v>
      </c>
      <c r="J13" s="33">
        <v>0.7</v>
      </c>
      <c r="L13" s="33">
        <v>0.24296621199999999</v>
      </c>
      <c r="M13" s="53">
        <v>0.91</v>
      </c>
      <c r="N13" s="33">
        <v>1.35</v>
      </c>
      <c r="O13" s="33">
        <v>0.28999999999999998</v>
      </c>
      <c r="P13" s="33">
        <v>1.64</v>
      </c>
      <c r="Q13" s="33">
        <v>0.65</v>
      </c>
      <c r="R13" s="33">
        <v>2.29</v>
      </c>
      <c r="S13" s="33">
        <v>0.89</v>
      </c>
      <c r="T13" s="53">
        <v>3.18</v>
      </c>
      <c r="V13" s="33">
        <v>0.61</v>
      </c>
      <c r="W13" s="33">
        <v>0.31</v>
      </c>
      <c r="X13" s="33">
        <v>0.92</v>
      </c>
      <c r="Y13" s="33">
        <v>0.48</v>
      </c>
      <c r="Z13" s="33">
        <v>1.4</v>
      </c>
      <c r="AA13" s="33">
        <v>0.68</v>
      </c>
      <c r="AB13" s="53">
        <v>2.08</v>
      </c>
      <c r="AC13" s="33">
        <v>0.59</v>
      </c>
      <c r="AD13" s="33">
        <v>0.32</v>
      </c>
      <c r="AE13" s="33">
        <v>0.91</v>
      </c>
      <c r="AF13" s="54">
        <v>436622.3</v>
      </c>
      <c r="AG13" s="54">
        <v>1343921</v>
      </c>
      <c r="AH13" s="54">
        <v>751359.8</v>
      </c>
      <c r="AI13" s="55">
        <v>2101359.7999999998</v>
      </c>
      <c r="AJ13" s="54">
        <v>720000</v>
      </c>
      <c r="AK13" s="54">
        <v>305829</v>
      </c>
      <c r="AL13" s="54">
        <v>1021486.6</v>
      </c>
      <c r="AM13" s="54">
        <v>412632.3</v>
      </c>
      <c r="AN13" s="54">
        <v>1434118.9</v>
      </c>
      <c r="AO13" s="54">
        <v>530788</v>
      </c>
      <c r="AP13" s="55">
        <v>1964906.8</v>
      </c>
      <c r="AQ13" s="33">
        <v>0.69</v>
      </c>
      <c r="AR13" s="54">
        <v>189247.1</v>
      </c>
    </row>
    <row r="14" spans="1:44" ht="16.7" customHeight="1" x14ac:dyDescent="0.2">
      <c r="M14" s="52"/>
      <c r="T14" s="52"/>
      <c r="AB14" s="52"/>
      <c r="AF14" s="7"/>
      <c r="AG14" s="7"/>
      <c r="AH14" s="7"/>
      <c r="AI14" s="52"/>
      <c r="AJ14" s="7"/>
      <c r="AK14" s="7"/>
      <c r="AL14" s="7"/>
      <c r="AM14" s="7"/>
      <c r="AN14" s="7"/>
      <c r="AO14" s="7"/>
      <c r="AP14" s="52"/>
      <c r="AQ14" s="7"/>
      <c r="AR14" s="7"/>
    </row>
    <row r="15" spans="1:44" ht="16.7" customHeight="1" x14ac:dyDescent="0.2">
      <c r="A15" s="6" t="s">
        <v>88</v>
      </c>
      <c r="B15" s="7" t="s">
        <v>36</v>
      </c>
      <c r="C15" s="8">
        <v>72.400000000000006</v>
      </c>
      <c r="D15" s="8">
        <v>101.6</v>
      </c>
      <c r="F15" s="8">
        <v>174</v>
      </c>
      <c r="H15" s="8">
        <v>113.7</v>
      </c>
      <c r="J15" s="8">
        <v>287.7</v>
      </c>
      <c r="L15" s="8">
        <v>139.91824996</v>
      </c>
      <c r="M15" s="50">
        <v>427.6</v>
      </c>
      <c r="N15" s="8">
        <v>48.1</v>
      </c>
      <c r="O15" s="8">
        <v>86.7</v>
      </c>
      <c r="P15" s="8">
        <v>134.80000000000001</v>
      </c>
      <c r="Q15" s="8">
        <v>87.8</v>
      </c>
      <c r="R15" s="8">
        <v>222.6</v>
      </c>
      <c r="S15" s="8">
        <v>111.7</v>
      </c>
      <c r="T15" s="50">
        <v>334.3</v>
      </c>
      <c r="V15" s="8">
        <v>49.2</v>
      </c>
      <c r="W15" s="8">
        <v>76</v>
      </c>
      <c r="X15" s="8">
        <v>125.2</v>
      </c>
      <c r="Y15" s="8">
        <v>115.3</v>
      </c>
      <c r="Z15" s="8">
        <v>240.4</v>
      </c>
      <c r="AA15" s="8">
        <v>163.30000000000001</v>
      </c>
      <c r="AB15" s="50">
        <v>403.8</v>
      </c>
      <c r="AC15" s="8">
        <v>77.5</v>
      </c>
      <c r="AD15" s="8">
        <v>121.3</v>
      </c>
      <c r="AE15" s="8">
        <v>198.7</v>
      </c>
      <c r="AF15" s="10">
        <v>148569400</v>
      </c>
      <c r="AG15" s="10">
        <v>347236800</v>
      </c>
      <c r="AH15" s="10">
        <v>178028200</v>
      </c>
      <c r="AI15" s="51">
        <v>525265000</v>
      </c>
      <c r="AJ15" s="10">
        <v>95580000</v>
      </c>
      <c r="AK15" s="10">
        <v>116369000</v>
      </c>
      <c r="AL15" s="10">
        <v>211949500</v>
      </c>
      <c r="AM15" s="10">
        <v>140131100</v>
      </c>
      <c r="AN15" s="10">
        <v>352080600</v>
      </c>
      <c r="AO15" s="10">
        <v>178671400</v>
      </c>
      <c r="AP15" s="51">
        <v>530752000</v>
      </c>
      <c r="AQ15" s="8">
        <v>90.4</v>
      </c>
      <c r="AR15" s="10">
        <v>128100000</v>
      </c>
    </row>
    <row r="16" spans="1:44" ht="16.7" customHeight="1" x14ac:dyDescent="0.2">
      <c r="A16" s="6" t="s">
        <v>89</v>
      </c>
      <c r="B16" s="7" t="s">
        <v>36</v>
      </c>
      <c r="C16" s="8">
        <v>124.3</v>
      </c>
      <c r="D16" s="8">
        <v>44.9</v>
      </c>
      <c r="F16" s="8">
        <v>169.2</v>
      </c>
      <c r="H16" s="8">
        <v>57.8</v>
      </c>
      <c r="J16" s="8">
        <v>227</v>
      </c>
      <c r="L16" s="8">
        <v>44.4</v>
      </c>
      <c r="M16" s="50">
        <v>271.39999999999998</v>
      </c>
      <c r="N16" s="8">
        <v>82.2</v>
      </c>
      <c r="O16" s="8">
        <v>-1.6</v>
      </c>
      <c r="P16" s="8">
        <v>80.599999999999994</v>
      </c>
      <c r="Q16" s="8">
        <v>14.2</v>
      </c>
      <c r="R16" s="8">
        <v>94.8</v>
      </c>
      <c r="S16" s="8">
        <v>252.4</v>
      </c>
      <c r="T16" s="50">
        <v>347.2</v>
      </c>
      <c r="V16" s="8">
        <v>253.7</v>
      </c>
      <c r="W16" s="8">
        <v>232.5</v>
      </c>
      <c r="X16" s="8">
        <v>486.2</v>
      </c>
      <c r="Y16" s="8">
        <v>656.4</v>
      </c>
      <c r="Z16" s="8">
        <v>1142.5999999999999</v>
      </c>
      <c r="AA16" s="8">
        <v>251.1</v>
      </c>
      <c r="AB16" s="50">
        <v>1393.7</v>
      </c>
      <c r="AC16" s="8">
        <v>220.5</v>
      </c>
      <c r="AD16" s="8">
        <v>263</v>
      </c>
      <c r="AE16" s="8">
        <v>483.6</v>
      </c>
      <c r="AF16" s="10">
        <v>173925474.830497</v>
      </c>
      <c r="AG16" s="10">
        <v>657500000</v>
      </c>
      <c r="AH16" s="10">
        <v>164100000</v>
      </c>
      <c r="AI16" s="51">
        <v>821600000</v>
      </c>
      <c r="AJ16" s="10">
        <v>225900000</v>
      </c>
      <c r="AK16" s="10">
        <v>95500000</v>
      </c>
      <c r="AL16" s="10">
        <v>321400000</v>
      </c>
      <c r="AM16" s="10">
        <v>162600000</v>
      </c>
      <c r="AN16" s="10">
        <v>484000000</v>
      </c>
      <c r="AO16" s="10">
        <v>99000000</v>
      </c>
      <c r="AP16" s="51">
        <v>583000000</v>
      </c>
      <c r="AQ16" s="8">
        <v>161.6</v>
      </c>
      <c r="AR16" s="10">
        <v>102900000</v>
      </c>
    </row>
    <row r="17" spans="1:44" ht="16.7" customHeight="1" x14ac:dyDescent="0.2">
      <c r="A17" s="6" t="s">
        <v>90</v>
      </c>
      <c r="B17" s="7" t="s">
        <v>36</v>
      </c>
      <c r="C17" s="8">
        <v>-44</v>
      </c>
      <c r="D17" s="8">
        <v>-93.8</v>
      </c>
      <c r="F17" s="8">
        <v>-137.80000000000001</v>
      </c>
      <c r="H17" s="8">
        <v>-99.6</v>
      </c>
      <c r="J17" s="8">
        <v>-237.4</v>
      </c>
      <c r="L17" s="8">
        <v>-143.9</v>
      </c>
      <c r="M17" s="50">
        <v>-381.3</v>
      </c>
      <c r="N17" s="8">
        <v>-97.3</v>
      </c>
      <c r="O17" s="8">
        <v>-66.7</v>
      </c>
      <c r="P17" s="8">
        <v>-164</v>
      </c>
      <c r="Q17" s="8">
        <v>-82.8</v>
      </c>
      <c r="R17" s="8">
        <v>-246.8</v>
      </c>
      <c r="S17" s="56">
        <v>-96.4</v>
      </c>
      <c r="T17" s="57">
        <v>-343.2</v>
      </c>
      <c r="U17" s="58">
        <v>2</v>
      </c>
      <c r="V17" s="59">
        <v>-150.69999999999999</v>
      </c>
      <c r="W17" s="59">
        <v>-101.7</v>
      </c>
      <c r="X17" s="8">
        <v>-252.4</v>
      </c>
      <c r="Y17" s="8">
        <v>-76.099999999999994</v>
      </c>
      <c r="Z17" s="8">
        <v>328.5</v>
      </c>
      <c r="AA17" s="8">
        <v>-133.19999999999999</v>
      </c>
      <c r="AB17" s="50">
        <v>-461.7</v>
      </c>
      <c r="AC17" s="59">
        <v>-107.3</v>
      </c>
      <c r="AD17" s="59">
        <v>-102.6</v>
      </c>
      <c r="AE17" s="8">
        <v>-210</v>
      </c>
      <c r="AF17" s="60">
        <v>-119325474.830497</v>
      </c>
      <c r="AG17" s="10">
        <v>-329300000</v>
      </c>
      <c r="AH17" s="10">
        <v>-181100000</v>
      </c>
      <c r="AI17" s="51">
        <v>-510400000</v>
      </c>
      <c r="AJ17" s="10">
        <v>-114900000</v>
      </c>
      <c r="AK17" s="10">
        <v>-119700000</v>
      </c>
      <c r="AL17" s="10">
        <v>-234600000</v>
      </c>
      <c r="AM17" s="10">
        <v>-138500000</v>
      </c>
      <c r="AN17" s="10">
        <v>-373100000</v>
      </c>
      <c r="AO17" s="10">
        <v>-147500000</v>
      </c>
      <c r="AP17" s="51">
        <v>-520600000</v>
      </c>
      <c r="AQ17" s="8">
        <v>-129.80000000000001</v>
      </c>
      <c r="AR17" s="8">
        <f>-99.6+-10.8</f>
        <v>-110.39999999999999</v>
      </c>
    </row>
    <row r="18" spans="1:44" ht="16.7" customHeight="1" x14ac:dyDescent="0.2">
      <c r="A18" s="6" t="s">
        <v>91</v>
      </c>
      <c r="B18" s="7" t="s">
        <v>36</v>
      </c>
      <c r="C18" s="8">
        <v>80.3</v>
      </c>
      <c r="D18" s="8">
        <v>-48.9</v>
      </c>
      <c r="F18" s="8">
        <v>31.4</v>
      </c>
      <c r="H18" s="8">
        <v>-41.8</v>
      </c>
      <c r="J18" s="8">
        <v>-10.4</v>
      </c>
      <c r="L18" s="8">
        <v>-99.499999999999702</v>
      </c>
      <c r="M18" s="50">
        <v>-109.9</v>
      </c>
      <c r="N18" s="8">
        <v>-15.1</v>
      </c>
      <c r="O18" s="8">
        <v>-68.3</v>
      </c>
      <c r="P18" s="8">
        <v>-83.4</v>
      </c>
      <c r="Q18" s="8">
        <v>-68.599999999999994</v>
      </c>
      <c r="R18" s="8">
        <v>-152</v>
      </c>
      <c r="S18" s="56">
        <v>156.1</v>
      </c>
      <c r="T18" s="61">
        <v>4.0999999999999996</v>
      </c>
      <c r="U18" s="62">
        <v>2</v>
      </c>
      <c r="V18" s="63">
        <v>103</v>
      </c>
      <c r="W18" s="63">
        <v>130.80000000000001</v>
      </c>
      <c r="X18" s="63">
        <v>233.8</v>
      </c>
      <c r="Y18" s="63">
        <v>580.29999999999995</v>
      </c>
      <c r="Z18" s="63">
        <v>814.1</v>
      </c>
      <c r="AA18" s="63">
        <v>117.9</v>
      </c>
      <c r="AB18" s="64">
        <v>932</v>
      </c>
      <c r="AC18" s="63">
        <v>113.2</v>
      </c>
      <c r="AD18" s="63">
        <v>160.4</v>
      </c>
      <c r="AE18" s="8">
        <v>273.60000000000002</v>
      </c>
      <c r="AF18" s="65">
        <v>54600000.000000201</v>
      </c>
      <c r="AG18" s="65">
        <v>328200000</v>
      </c>
      <c r="AH18" s="10">
        <v>-17000000</v>
      </c>
      <c r="AI18" s="66">
        <v>311200000</v>
      </c>
      <c r="AJ18" s="65">
        <v>111000000</v>
      </c>
      <c r="AK18" s="65">
        <v>-24200000</v>
      </c>
      <c r="AL18" s="65">
        <v>86800000</v>
      </c>
      <c r="AM18" s="65">
        <v>24100000</v>
      </c>
      <c r="AN18" s="65">
        <v>110900000</v>
      </c>
      <c r="AO18" s="10">
        <v>-48500000</v>
      </c>
      <c r="AP18" s="66">
        <v>62400000</v>
      </c>
      <c r="AQ18" s="63">
        <v>31.8</v>
      </c>
      <c r="AR18" s="8">
        <v>-7.5</v>
      </c>
    </row>
    <row r="19" spans="1:44" ht="16.7" customHeight="1" x14ac:dyDescent="0.2">
      <c r="A19" s="6" t="s">
        <v>92</v>
      </c>
      <c r="B19" s="7" t="s">
        <v>36</v>
      </c>
      <c r="C19" s="8">
        <v>598.20000000000005</v>
      </c>
      <c r="D19" s="8">
        <v>576.20000000000005</v>
      </c>
      <c r="F19" s="8">
        <v>576.20000000000005</v>
      </c>
      <c r="H19" s="8">
        <v>877.7</v>
      </c>
      <c r="J19" s="8">
        <v>877.7</v>
      </c>
      <c r="L19" s="8">
        <v>747.4</v>
      </c>
      <c r="M19" s="50">
        <v>747.4</v>
      </c>
      <c r="N19" s="8">
        <v>394.4</v>
      </c>
      <c r="O19" s="8">
        <v>503.4</v>
      </c>
      <c r="P19" s="8">
        <v>503.4</v>
      </c>
      <c r="Q19" s="8">
        <v>617.4</v>
      </c>
      <c r="R19" s="8">
        <v>617.4</v>
      </c>
      <c r="S19" s="8">
        <v>647.4</v>
      </c>
      <c r="T19" s="50">
        <v>647.4</v>
      </c>
      <c r="V19" s="8">
        <v>930.7</v>
      </c>
      <c r="W19" s="8">
        <v>1349.3</v>
      </c>
      <c r="X19" s="8">
        <v>1349.3</v>
      </c>
      <c r="Y19" s="8">
        <v>1204.3</v>
      </c>
      <c r="Z19" s="8">
        <v>1204.3</v>
      </c>
      <c r="AA19" s="8">
        <v>1303.5999999999999</v>
      </c>
      <c r="AB19" s="50">
        <v>1303.5999999999999</v>
      </c>
      <c r="AC19" s="59">
        <v>1505.2</v>
      </c>
      <c r="AD19" s="8">
        <v>1235.7</v>
      </c>
      <c r="AE19" s="8">
        <v>1235.7</v>
      </c>
      <c r="AF19" s="10">
        <v>1143100000</v>
      </c>
      <c r="AG19" s="10">
        <v>1143100000</v>
      </c>
      <c r="AH19" s="10">
        <v>1135514185.8900001</v>
      </c>
      <c r="AI19" s="51">
        <v>1135514185.8900001</v>
      </c>
      <c r="AJ19" s="10">
        <v>1078000000</v>
      </c>
      <c r="AK19" s="10">
        <v>1133400000</v>
      </c>
      <c r="AL19" s="10">
        <v>1133400000</v>
      </c>
      <c r="AM19" s="10">
        <v>1022700000</v>
      </c>
      <c r="AN19" s="10">
        <v>1022700000</v>
      </c>
      <c r="AO19" s="10">
        <v>1032871251.51</v>
      </c>
      <c r="AP19" s="51">
        <v>1032871251.51</v>
      </c>
      <c r="AQ19" s="7" t="s">
        <v>93</v>
      </c>
      <c r="AR19" s="10">
        <v>1119700000</v>
      </c>
    </row>
    <row r="20" spans="1:44" ht="26.65" customHeight="1" x14ac:dyDescent="0.2">
      <c r="A20" s="6" t="s">
        <v>94</v>
      </c>
      <c r="B20" s="7" t="s">
        <v>36</v>
      </c>
      <c r="C20" s="8">
        <v>-2917.2</v>
      </c>
      <c r="D20" s="8">
        <v>-2979.4</v>
      </c>
      <c r="E20" s="58">
        <v>8</v>
      </c>
      <c r="F20" s="8">
        <v>-2979.4</v>
      </c>
      <c r="G20" s="58">
        <v>8</v>
      </c>
      <c r="H20" s="8">
        <v>-3108.7</v>
      </c>
      <c r="I20" s="58">
        <v>8</v>
      </c>
      <c r="J20" s="8">
        <v>-3108.7</v>
      </c>
      <c r="K20" s="58">
        <v>8</v>
      </c>
      <c r="L20" s="8">
        <v>-3217.3605957835698</v>
      </c>
      <c r="M20" s="50">
        <v>-3217.4</v>
      </c>
      <c r="N20" s="8">
        <v>-3185.5</v>
      </c>
      <c r="O20" s="8">
        <v>-695.1</v>
      </c>
      <c r="P20" s="8">
        <v>-695.1</v>
      </c>
      <c r="Q20" s="8">
        <v>-784.4</v>
      </c>
      <c r="R20" s="8">
        <v>-784.4</v>
      </c>
      <c r="S20" s="8">
        <v>-606.29999999999995</v>
      </c>
      <c r="T20" s="50">
        <v>-606.29999999999995</v>
      </c>
      <c r="V20" s="8">
        <v>-520.4</v>
      </c>
      <c r="W20" s="8">
        <v>-425.7</v>
      </c>
      <c r="X20" s="8">
        <v>-425.7</v>
      </c>
      <c r="Y20" s="63">
        <v>152.30000000000001</v>
      </c>
      <c r="Z20" s="63">
        <v>152.30000000000001</v>
      </c>
      <c r="AA20" s="63">
        <v>244.9</v>
      </c>
      <c r="AB20" s="64">
        <v>244.9</v>
      </c>
      <c r="AC20" s="67">
        <v>347</v>
      </c>
      <c r="AD20" s="63">
        <v>261.3</v>
      </c>
      <c r="AE20" s="8">
        <v>261.3</v>
      </c>
      <c r="AF20" s="65">
        <v>241033384.87</v>
      </c>
      <c r="AG20" s="65">
        <v>241033384.87</v>
      </c>
      <c r="AH20" s="65">
        <v>125007546.06</v>
      </c>
      <c r="AI20" s="66">
        <v>125007546.06</v>
      </c>
      <c r="AJ20" s="65">
        <v>251832948.36000001</v>
      </c>
      <c r="AK20" s="65">
        <v>90724960.800000295</v>
      </c>
      <c r="AL20" s="65">
        <v>90724960.800000295</v>
      </c>
      <c r="AM20" s="65">
        <v>111956592.12</v>
      </c>
      <c r="AN20" s="65">
        <v>111956592.12</v>
      </c>
      <c r="AO20" s="65">
        <v>31140188.009999901</v>
      </c>
      <c r="AP20" s="66">
        <v>31140188.009999901</v>
      </c>
      <c r="AQ20" s="63">
        <v>44.3</v>
      </c>
      <c r="AR20" s="65">
        <v>-7140654.0499999505</v>
      </c>
    </row>
    <row r="21" spans="1:44" ht="16.7" customHeight="1" x14ac:dyDescent="0.2">
      <c r="A21" s="6" t="s">
        <v>95</v>
      </c>
      <c r="B21" s="7" t="s">
        <v>96</v>
      </c>
      <c r="C21" s="8">
        <v>5.0999999999999996</v>
      </c>
      <c r="D21" s="8">
        <v>5.6</v>
      </c>
      <c r="E21" s="58">
        <v>8</v>
      </c>
      <c r="F21" s="8">
        <v>5.6</v>
      </c>
      <c r="G21" s="58">
        <v>8</v>
      </c>
      <c r="H21" s="8">
        <v>5.7</v>
      </c>
      <c r="I21" s="58">
        <v>8</v>
      </c>
      <c r="J21" s="8">
        <v>5.7</v>
      </c>
      <c r="K21" s="58">
        <v>8</v>
      </c>
      <c r="L21" s="8">
        <v>7.2335456784920904</v>
      </c>
      <c r="M21" s="50">
        <v>7.2335456784920904</v>
      </c>
      <c r="N21" s="8">
        <v>7.2</v>
      </c>
      <c r="O21" s="8">
        <v>2</v>
      </c>
      <c r="P21" s="8">
        <v>2</v>
      </c>
      <c r="Q21" s="8">
        <v>2</v>
      </c>
      <c r="R21" s="8">
        <v>2</v>
      </c>
      <c r="S21" s="8">
        <f>T21</f>
        <v>0.62560000000000004</v>
      </c>
      <c r="T21" s="50">
        <v>0.62560000000000004</v>
      </c>
      <c r="V21" s="8">
        <v>0.4</v>
      </c>
      <c r="W21" s="8">
        <v>0.2</v>
      </c>
      <c r="X21" s="8">
        <v>0.2</v>
      </c>
      <c r="Y21" s="68" t="s">
        <v>97</v>
      </c>
      <c r="Z21" s="68" t="s">
        <v>97</v>
      </c>
      <c r="AA21" s="68" t="s">
        <v>97</v>
      </c>
      <c r="AB21" s="69" t="s">
        <v>98</v>
      </c>
      <c r="AC21" s="68" t="s">
        <v>97</v>
      </c>
      <c r="AD21" s="68" t="s">
        <v>97</v>
      </c>
      <c r="AE21" s="68" t="s">
        <v>97</v>
      </c>
      <c r="AF21" s="68" t="s">
        <v>97</v>
      </c>
      <c r="AG21" s="68" t="s">
        <v>97</v>
      </c>
      <c r="AH21" s="68" t="s">
        <v>97</v>
      </c>
      <c r="AI21" s="69" t="s">
        <v>98</v>
      </c>
      <c r="AJ21" s="68" t="s">
        <v>97</v>
      </c>
      <c r="AK21" s="68" t="s">
        <v>97</v>
      </c>
      <c r="AL21" s="68" t="s">
        <v>97</v>
      </c>
      <c r="AM21" s="68" t="s">
        <v>97</v>
      </c>
      <c r="AN21" s="68" t="s">
        <v>97</v>
      </c>
      <c r="AO21" s="68" t="s">
        <v>97</v>
      </c>
      <c r="AP21" s="69" t="s">
        <v>98</v>
      </c>
      <c r="AQ21" s="68" t="s">
        <v>99</v>
      </c>
      <c r="AR21" s="70">
        <v>0</v>
      </c>
    </row>
    <row r="22" spans="1:44" ht="16.7" customHeight="1" x14ac:dyDescent="0.2">
      <c r="A22" s="3"/>
      <c r="B22" s="5"/>
      <c r="C22" s="5" t="s">
        <v>8</v>
      </c>
      <c r="D22" s="5" t="s">
        <v>9</v>
      </c>
      <c r="E22" s="5"/>
      <c r="F22" s="5" t="s">
        <v>70</v>
      </c>
      <c r="G22" s="5"/>
      <c r="H22" s="5" t="s">
        <v>10</v>
      </c>
      <c r="I22" s="5"/>
      <c r="J22" s="5" t="s">
        <v>71</v>
      </c>
      <c r="K22" s="5"/>
      <c r="L22" s="5" t="s">
        <v>11</v>
      </c>
      <c r="M22" s="49">
        <v>2020</v>
      </c>
      <c r="N22" s="5" t="s">
        <v>13</v>
      </c>
      <c r="O22" s="5" t="s">
        <v>14</v>
      </c>
      <c r="P22" s="5" t="s">
        <v>72</v>
      </c>
      <c r="Q22" s="5" t="s">
        <v>15</v>
      </c>
      <c r="R22" s="5" t="s">
        <v>73</v>
      </c>
      <c r="S22" s="5" t="s">
        <v>16</v>
      </c>
      <c r="T22" s="49">
        <v>2021</v>
      </c>
      <c r="U22" s="5"/>
      <c r="V22" s="5" t="s">
        <v>18</v>
      </c>
      <c r="W22" s="5" t="s">
        <v>19</v>
      </c>
      <c r="X22" s="5" t="s">
        <v>74</v>
      </c>
      <c r="Y22" s="5" t="s">
        <v>20</v>
      </c>
      <c r="Z22" s="5" t="s">
        <v>75</v>
      </c>
      <c r="AA22" s="5" t="s">
        <v>21</v>
      </c>
      <c r="AB22" s="49">
        <v>2022</v>
      </c>
      <c r="AC22" s="5" t="s">
        <v>23</v>
      </c>
      <c r="AD22" s="5" t="s">
        <v>24</v>
      </c>
      <c r="AE22" s="5" t="s">
        <v>76</v>
      </c>
      <c r="AF22" s="5" t="s">
        <v>25</v>
      </c>
      <c r="AG22" s="5" t="s">
        <v>77</v>
      </c>
      <c r="AH22" s="5" t="s">
        <v>100</v>
      </c>
      <c r="AI22" s="49">
        <v>2023</v>
      </c>
      <c r="AJ22" s="5" t="s">
        <v>28</v>
      </c>
      <c r="AK22" s="5" t="s">
        <v>29</v>
      </c>
      <c r="AL22" s="5" t="s">
        <v>78</v>
      </c>
      <c r="AM22" s="5" t="s">
        <v>30</v>
      </c>
      <c r="AN22" s="5" t="s">
        <v>79</v>
      </c>
      <c r="AO22" s="5" t="s">
        <v>31</v>
      </c>
      <c r="AP22" s="5" t="s">
        <v>32</v>
      </c>
      <c r="AQ22" s="5" t="s">
        <v>33</v>
      </c>
      <c r="AR22" s="5" t="str">
        <f>AR2</f>
        <v>Q2/2025</v>
      </c>
    </row>
    <row r="23" spans="1:44" ht="16.7" customHeight="1" x14ac:dyDescent="0.2">
      <c r="A23" s="6" t="s">
        <v>101</v>
      </c>
      <c r="B23" s="7" t="s">
        <v>36</v>
      </c>
      <c r="C23" s="8">
        <v>-40.5</v>
      </c>
      <c r="D23" s="8">
        <v>-27.2</v>
      </c>
      <c r="F23" s="8">
        <v>-67.7</v>
      </c>
      <c r="H23" s="8">
        <v>-67.099999999999994</v>
      </c>
      <c r="J23" s="8">
        <v>-134.80000000000001</v>
      </c>
      <c r="L23" s="8">
        <v>-24.6</v>
      </c>
      <c r="M23" s="50">
        <v>-159.4</v>
      </c>
      <c r="N23" s="8">
        <v>49.3</v>
      </c>
      <c r="O23" s="8">
        <v>10.8</v>
      </c>
      <c r="P23" s="8">
        <v>60.1</v>
      </c>
      <c r="Q23" s="8">
        <v>-3.8</v>
      </c>
      <c r="R23" s="8">
        <v>56.3</v>
      </c>
      <c r="S23" s="8">
        <f>T23-N23-O23-Q23</f>
        <v>255.40000000000003</v>
      </c>
      <c r="T23" s="50">
        <f>486.1-174.4</f>
        <v>311.70000000000005</v>
      </c>
      <c r="V23" s="8">
        <v>312.7</v>
      </c>
      <c r="W23" s="8">
        <v>436.3</v>
      </c>
      <c r="X23" s="8">
        <v>749</v>
      </c>
      <c r="Y23" s="8">
        <v>378.7</v>
      </c>
      <c r="Z23" s="8">
        <v>1127.7</v>
      </c>
      <c r="AA23" s="8">
        <f>AB23-Y23-W23-V23</f>
        <v>366.3</v>
      </c>
      <c r="AB23" s="50">
        <v>1494</v>
      </c>
      <c r="AC23" s="8">
        <v>232.4</v>
      </c>
      <c r="AD23" s="8">
        <v>-54.9</v>
      </c>
      <c r="AE23" s="8">
        <v>177.5</v>
      </c>
      <c r="AF23" s="10">
        <v>-24300000</v>
      </c>
      <c r="AG23" s="10">
        <v>153100000</v>
      </c>
      <c r="AH23" s="10">
        <v>8813275.6692410093</v>
      </c>
      <c r="AI23" s="51">
        <v>161913275.66924101</v>
      </c>
      <c r="AJ23" s="10">
        <v>51500000</v>
      </c>
      <c r="AK23" s="10">
        <v>6548558.36605886</v>
      </c>
      <c r="AL23" s="10">
        <v>58086364.867759801</v>
      </c>
      <c r="AM23" s="10">
        <v>-43680455.718179896</v>
      </c>
      <c r="AN23" s="10">
        <v>14405909.14958</v>
      </c>
      <c r="AO23" s="10">
        <v>-10778836.3467439</v>
      </c>
      <c r="AP23" s="51">
        <v>3627072.8028360899</v>
      </c>
      <c r="AQ23" s="10">
        <v>59700000</v>
      </c>
      <c r="AR23" s="10">
        <v>-11786909.939241899</v>
      </c>
    </row>
    <row r="24" spans="1:44" ht="16.7" customHeight="1" x14ac:dyDescent="0.25">
      <c r="A24" s="6" t="s">
        <v>102</v>
      </c>
      <c r="B24" s="7" t="s">
        <v>36</v>
      </c>
      <c r="C24" s="8">
        <v>-40.5</v>
      </c>
      <c r="D24" s="8">
        <v>-27.2</v>
      </c>
      <c r="F24" s="8">
        <v>-67.7</v>
      </c>
      <c r="H24" s="8">
        <v>-1757.3</v>
      </c>
      <c r="J24" s="8">
        <v>-1825</v>
      </c>
      <c r="L24" s="8">
        <v>-95.899999999999906</v>
      </c>
      <c r="M24" s="50">
        <v>-1920.9</v>
      </c>
      <c r="N24" s="8">
        <v>229.3</v>
      </c>
      <c r="O24" s="8">
        <v>157.5</v>
      </c>
      <c r="P24" s="8">
        <v>386.8</v>
      </c>
      <c r="Q24" s="8">
        <v>1285.0999999999999</v>
      </c>
      <c r="R24" s="8">
        <v>1671.9</v>
      </c>
      <c r="S24" s="8">
        <f>T24-N24-O24-Q24</f>
        <v>510.50000000000023</v>
      </c>
      <c r="T24" s="50">
        <v>2182.4</v>
      </c>
      <c r="V24" s="8">
        <v>312.7</v>
      </c>
      <c r="W24" s="8">
        <v>436.3</v>
      </c>
      <c r="X24" s="71">
        <v>749</v>
      </c>
      <c r="Y24" s="8">
        <v>378.7</v>
      </c>
      <c r="Z24" s="8">
        <v>1127.7</v>
      </c>
      <c r="AA24" s="8">
        <f>AB24-Y24-W24-V24</f>
        <v>366.3</v>
      </c>
      <c r="AB24" s="50">
        <v>1494</v>
      </c>
      <c r="AC24" s="8">
        <v>232.4</v>
      </c>
      <c r="AD24" s="8">
        <v>-54.9</v>
      </c>
      <c r="AE24" s="8">
        <v>177.5</v>
      </c>
      <c r="AF24" s="10">
        <v>-24300000</v>
      </c>
      <c r="AG24" s="10">
        <v>153100000</v>
      </c>
      <c r="AH24" s="10">
        <v>8813275.6692410093</v>
      </c>
      <c r="AI24" s="51">
        <v>161913275.66924101</v>
      </c>
      <c r="AJ24" s="10">
        <v>51500000</v>
      </c>
      <c r="AK24" s="10">
        <v>6548558.36605886</v>
      </c>
      <c r="AL24" s="10">
        <v>58086364.867759801</v>
      </c>
      <c r="AM24" s="10">
        <v>-43680455.718179896</v>
      </c>
      <c r="AN24" s="10">
        <v>14405909.14958</v>
      </c>
      <c r="AO24" s="10">
        <v>-10778836.3467439</v>
      </c>
      <c r="AP24" s="51">
        <v>3627072.8028360899</v>
      </c>
      <c r="AQ24" s="8">
        <v>59.3</v>
      </c>
      <c r="AR24" s="10">
        <v>-1780147527.93924</v>
      </c>
    </row>
    <row r="25" spans="1:44" ht="16.7" customHeight="1" x14ac:dyDescent="0.2">
      <c r="A25" s="6" t="s">
        <v>103</v>
      </c>
      <c r="B25" s="7" t="s">
        <v>104</v>
      </c>
      <c r="C25" s="33">
        <v>-0.21</v>
      </c>
      <c r="D25" s="33">
        <v>-0.14000000000000001</v>
      </c>
      <c r="F25" s="33">
        <v>-0.35</v>
      </c>
      <c r="H25" s="33">
        <v>-0.35147335423197501</v>
      </c>
      <c r="J25" s="33">
        <v>-0.70147335423197499</v>
      </c>
      <c r="L25" s="33">
        <v>-0.128526645768025</v>
      </c>
      <c r="M25" s="53">
        <v>-0.83</v>
      </c>
      <c r="N25" s="33">
        <v>0.25757575757575801</v>
      </c>
      <c r="O25" s="33">
        <v>0.05</v>
      </c>
      <c r="P25" s="33">
        <v>0.31757575757575801</v>
      </c>
      <c r="Q25" s="33">
        <v>-0.02</v>
      </c>
      <c r="R25" s="33">
        <v>0.29757575757575799</v>
      </c>
      <c r="S25" s="33">
        <f>S23/191.4</f>
        <v>1.3343782654127483</v>
      </c>
      <c r="T25" s="53">
        <f>T23/191.4</f>
        <v>1.6285266457680252</v>
      </c>
      <c r="V25" s="33">
        <v>1.63</v>
      </c>
      <c r="W25" s="33">
        <v>2.2799999999999998</v>
      </c>
      <c r="X25" s="33">
        <v>3.91</v>
      </c>
      <c r="Y25" s="33">
        <v>1.98</v>
      </c>
      <c r="Z25" s="33">
        <v>5.89</v>
      </c>
      <c r="AA25" s="33">
        <f>AB25-Y25-W25-V25</f>
        <v>1.9200000000000004</v>
      </c>
      <c r="AB25" s="53">
        <v>7.81</v>
      </c>
      <c r="AC25" s="33">
        <v>1.21</v>
      </c>
      <c r="AD25" s="33">
        <v>-0.28999999999999998</v>
      </c>
      <c r="AE25" s="33">
        <v>0.93</v>
      </c>
      <c r="AF25" s="33">
        <v>-0.130162998355554</v>
      </c>
      <c r="AG25" s="33">
        <v>0.80766410457957705</v>
      </c>
      <c r="AH25" s="33">
        <v>7.4352916912355793E-2</v>
      </c>
      <c r="AI25" s="53">
        <v>0.86435291262111702</v>
      </c>
      <c r="AJ25" s="33">
        <v>0.28754885538805097</v>
      </c>
      <c r="AK25" s="33">
        <v>3.6563698302952898E-2</v>
      </c>
      <c r="AL25" s="33">
        <v>0.32432364526945701</v>
      </c>
      <c r="AM25" s="33">
        <v>-0.24388864164254601</v>
      </c>
      <c r="AN25" s="33">
        <v>8.0435003626912097E-2</v>
      </c>
      <c r="AO25" s="33">
        <v>-5.9972249274386998E-2</v>
      </c>
      <c r="AP25" s="53">
        <v>2.0810010066086501E-2</v>
      </c>
      <c r="AQ25" s="33">
        <v>0.33</v>
      </c>
      <c r="AR25" s="33">
        <v>-6.5811892458078697E-2</v>
      </c>
    </row>
    <row r="26" spans="1:44" ht="16.7" customHeight="1" x14ac:dyDescent="0.2">
      <c r="A26" s="6" t="s">
        <v>105</v>
      </c>
      <c r="B26" s="7" t="s">
        <v>104</v>
      </c>
      <c r="C26" s="33">
        <v>-0.21</v>
      </c>
      <c r="D26" s="33">
        <v>-0.14000000000000001</v>
      </c>
      <c r="F26" s="33">
        <v>-0.35</v>
      </c>
      <c r="H26" s="33">
        <v>-9.1850052246604008</v>
      </c>
      <c r="J26" s="33">
        <v>-9.5350052246604005</v>
      </c>
      <c r="L26" s="33">
        <v>-0.50104493207941403</v>
      </c>
      <c r="M26" s="53">
        <v>-10.036050156739799</v>
      </c>
      <c r="N26" s="72">
        <v>1.2</v>
      </c>
      <c r="O26" s="72">
        <v>0.82</v>
      </c>
      <c r="P26" s="59">
        <v>2.02</v>
      </c>
      <c r="Q26" s="72">
        <v>6.71</v>
      </c>
      <c r="R26" s="8">
        <v>8.73</v>
      </c>
      <c r="S26" s="33">
        <f>T26-N26-O26-Q26</f>
        <v>2.6700000000000008</v>
      </c>
      <c r="T26" s="53">
        <v>11.4</v>
      </c>
      <c r="U26" s="76"/>
      <c r="V26" s="72">
        <v>1.63</v>
      </c>
      <c r="W26" s="72">
        <v>2.2799999999999998</v>
      </c>
      <c r="X26" s="72">
        <v>3.91</v>
      </c>
      <c r="Y26" s="33">
        <v>1.98</v>
      </c>
      <c r="Z26" s="33">
        <v>5.89</v>
      </c>
      <c r="AA26" s="33">
        <f>AB26-Y26-W26-V26</f>
        <v>1.9200000000000004</v>
      </c>
      <c r="AB26" s="53">
        <v>7.81</v>
      </c>
      <c r="AC26" s="33">
        <v>1.21</v>
      </c>
      <c r="AD26" s="33">
        <v>-0.28999999999999998</v>
      </c>
      <c r="AE26" s="33">
        <v>0.93</v>
      </c>
      <c r="AF26" s="33">
        <v>-0.130162998355554</v>
      </c>
      <c r="AG26" s="33">
        <v>0.80766410457957705</v>
      </c>
      <c r="AH26" s="33">
        <v>7.4352916912355793E-2</v>
      </c>
      <c r="AI26" s="53">
        <v>0.86435291262111702</v>
      </c>
      <c r="AJ26" s="33">
        <v>0.28754885538805097</v>
      </c>
      <c r="AK26" s="33">
        <v>3.6563698302952898E-2</v>
      </c>
      <c r="AL26" s="33">
        <v>0.32432364526945701</v>
      </c>
      <c r="AM26" s="33">
        <v>-0.24388864164254601</v>
      </c>
      <c r="AN26" s="33">
        <v>8.0435003626912097E-2</v>
      </c>
      <c r="AO26" s="33">
        <v>-5.9972249274386998E-2</v>
      </c>
      <c r="AP26" s="53">
        <v>2.0810010066086501E-2</v>
      </c>
      <c r="AQ26" s="33">
        <v>0.33</v>
      </c>
      <c r="AR26" s="33">
        <v>-9.9394055161320001</v>
      </c>
    </row>
    <row r="27" spans="1:44" ht="16.7" customHeight="1" x14ac:dyDescent="0.25">
      <c r="M27" s="52"/>
      <c r="T27" s="52"/>
      <c r="Y27" s="77"/>
      <c r="Z27" s="77"/>
      <c r="AB27" s="52"/>
      <c r="AF27" s="7"/>
      <c r="AG27" s="7"/>
      <c r="AH27" s="7"/>
      <c r="AI27" s="52"/>
      <c r="AJ27" s="7"/>
      <c r="AK27" s="7"/>
      <c r="AL27" s="7"/>
      <c r="AM27" s="7"/>
      <c r="AN27" s="7"/>
      <c r="AO27" s="7"/>
      <c r="AP27" s="52"/>
      <c r="AQ27" s="7"/>
      <c r="AR27" s="7"/>
    </row>
    <row r="28" spans="1:44" ht="16.7" customHeight="1" x14ac:dyDescent="0.2">
      <c r="A28" s="6" t="s">
        <v>106</v>
      </c>
      <c r="B28" s="7" t="s">
        <v>36</v>
      </c>
      <c r="C28" s="8">
        <v>-19.3</v>
      </c>
      <c r="D28" s="8">
        <v>-2.2000000000000002</v>
      </c>
      <c r="F28" s="8">
        <v>-21.5</v>
      </c>
      <c r="H28" s="8">
        <v>-1783.9</v>
      </c>
      <c r="J28" s="8">
        <v>-1805.4</v>
      </c>
      <c r="L28" s="8">
        <v>120.3</v>
      </c>
      <c r="M28" s="50">
        <v>-1893.4</v>
      </c>
      <c r="N28" s="8">
        <v>221.3</v>
      </c>
      <c r="O28" s="8">
        <v>178.3</v>
      </c>
      <c r="P28" s="8">
        <v>399.5</v>
      </c>
      <c r="Q28" s="8">
        <v>1445.6</v>
      </c>
      <c r="R28" s="8">
        <v>1845.1</v>
      </c>
      <c r="S28" s="8">
        <f>T28-N28-O28-Q28</f>
        <v>671.79999999999973</v>
      </c>
      <c r="T28" s="50">
        <v>2517</v>
      </c>
      <c r="V28" s="8">
        <v>420.1</v>
      </c>
      <c r="W28" s="8">
        <v>497.3</v>
      </c>
      <c r="X28" s="8">
        <v>917.4</v>
      </c>
      <c r="Y28" s="8">
        <v>384.2</v>
      </c>
      <c r="Z28" s="8">
        <v>1301.7</v>
      </c>
      <c r="AA28" s="8">
        <f>AB28-Y28-W28-V28</f>
        <v>697.99999999999989</v>
      </c>
      <c r="AB28" s="50">
        <v>1999.6</v>
      </c>
      <c r="AC28" s="8">
        <v>390.3</v>
      </c>
      <c r="AD28" s="8">
        <v>-64.2</v>
      </c>
      <c r="AE28" s="8">
        <v>326.10000000000002</v>
      </c>
      <c r="AF28" s="10">
        <v>-76443526.419999793</v>
      </c>
      <c r="AG28" s="10">
        <v>249704242.140001</v>
      </c>
      <c r="AH28" s="10">
        <v>75295757.859999001</v>
      </c>
      <c r="AI28" s="51">
        <v>325000000</v>
      </c>
      <c r="AJ28" s="10">
        <v>27737547.3099996</v>
      </c>
      <c r="AK28" s="10">
        <v>-11744804.740001099</v>
      </c>
      <c r="AL28" s="10">
        <v>15992742.569999799</v>
      </c>
      <c r="AM28" s="10">
        <v>-29982391.3899999</v>
      </c>
      <c r="AN28" s="10">
        <v>-13989648.820000101</v>
      </c>
      <c r="AO28" s="10">
        <v>338989648.81999999</v>
      </c>
      <c r="AP28" s="51">
        <v>325000000</v>
      </c>
      <c r="AQ28" s="8">
        <v>115.2</v>
      </c>
      <c r="AR28" s="10">
        <v>-2021127971.03</v>
      </c>
    </row>
    <row r="29" spans="1:44" ht="16.7" customHeight="1" x14ac:dyDescent="0.2">
      <c r="A29" s="6" t="s">
        <v>107</v>
      </c>
      <c r="B29" s="7" t="s">
        <v>36</v>
      </c>
      <c r="C29" s="8">
        <v>-49.1</v>
      </c>
      <c r="D29" s="8">
        <v>-8.1999999999999993</v>
      </c>
      <c r="F29" s="8">
        <v>-57.3</v>
      </c>
      <c r="H29" s="8">
        <v>-25.4</v>
      </c>
      <c r="J29" s="8">
        <v>-82.6</v>
      </c>
      <c r="L29" s="8">
        <v>-23</v>
      </c>
      <c r="M29" s="50">
        <v>-105.7</v>
      </c>
      <c r="N29" s="8">
        <v>10.3</v>
      </c>
      <c r="O29" s="8">
        <v>-33.4</v>
      </c>
      <c r="P29" s="8">
        <v>-23.1</v>
      </c>
      <c r="Q29" s="8">
        <v>-21.6</v>
      </c>
      <c r="R29" s="8">
        <v>-44.8</v>
      </c>
      <c r="S29" s="8">
        <f>T29-N29-O29-Q29</f>
        <v>-46.499999999999993</v>
      </c>
      <c r="T29" s="50">
        <v>-91.2</v>
      </c>
      <c r="V29" s="8">
        <v>20.9</v>
      </c>
      <c r="W29" s="8">
        <v>25.3</v>
      </c>
      <c r="X29" s="8">
        <v>46.2</v>
      </c>
      <c r="Y29" s="8">
        <v>15.1</v>
      </c>
      <c r="Z29" s="8">
        <v>61.3</v>
      </c>
      <c r="AA29" s="8">
        <f>AB29-Y29-W29-V29</f>
        <v>73.800000000000011</v>
      </c>
      <c r="AB29" s="50">
        <v>135.1</v>
      </c>
      <c r="AC29" s="8">
        <v>-17.8</v>
      </c>
      <c r="AD29" s="8">
        <v>0.2</v>
      </c>
      <c r="AE29" s="8">
        <v>-17.600000000000001</v>
      </c>
      <c r="AF29" s="10">
        <v>9106412.8400000092</v>
      </c>
      <c r="AG29" s="10">
        <v>-8521166.5399999991</v>
      </c>
      <c r="AH29" s="10">
        <v>-19468467.629999999</v>
      </c>
      <c r="AI29" s="51">
        <v>-27989634.170000002</v>
      </c>
      <c r="AJ29" s="10">
        <v>-887461.64999999804</v>
      </c>
      <c r="AK29" s="10">
        <v>2702238.86</v>
      </c>
      <c r="AL29" s="10">
        <v>1914777.20999999</v>
      </c>
      <c r="AM29" s="10">
        <v>-6406043.0699999901</v>
      </c>
      <c r="AN29" s="10">
        <v>-4491265.8600000003</v>
      </c>
      <c r="AO29" s="10">
        <v>-808734.14</v>
      </c>
      <c r="AP29" s="51">
        <v>-5300000</v>
      </c>
      <c r="AQ29" s="7" t="s">
        <v>108</v>
      </c>
      <c r="AR29" s="10">
        <v>-3223263.87</v>
      </c>
    </row>
    <row r="30" spans="1:44" ht="16.7" customHeight="1" x14ac:dyDescent="0.2">
      <c r="A30" s="6" t="s">
        <v>109</v>
      </c>
      <c r="B30" s="7" t="s">
        <v>36</v>
      </c>
      <c r="C30" s="8">
        <v>-68.400000000000006</v>
      </c>
      <c r="D30" s="8">
        <v>-10.4</v>
      </c>
      <c r="F30" s="8">
        <v>-78.8</v>
      </c>
      <c r="H30" s="8">
        <v>-1809.2</v>
      </c>
      <c r="J30" s="8">
        <v>-1888</v>
      </c>
      <c r="L30" s="8">
        <v>97.2</v>
      </c>
      <c r="M30" s="50">
        <v>-1999.1</v>
      </c>
      <c r="N30" s="8">
        <v>231.5</v>
      </c>
      <c r="O30" s="8">
        <v>144.80000000000001</v>
      </c>
      <c r="P30" s="8">
        <v>376.4</v>
      </c>
      <c r="Q30" s="8">
        <v>1423.9</v>
      </c>
      <c r="R30" s="8">
        <v>1800.3</v>
      </c>
      <c r="S30" s="8">
        <v>625.5</v>
      </c>
      <c r="T30" s="50">
        <v>2425.8000000000002</v>
      </c>
      <c r="V30" s="8">
        <v>441.1</v>
      </c>
      <c r="W30" s="8">
        <v>522.6</v>
      </c>
      <c r="X30" s="8">
        <v>963.7</v>
      </c>
      <c r="Y30" s="8">
        <v>399.3</v>
      </c>
      <c r="Z30" s="8">
        <v>1363</v>
      </c>
      <c r="AA30" s="8">
        <f>AB30-Y30-W30-V30</f>
        <v>771.6999999999997</v>
      </c>
      <c r="AB30" s="50">
        <v>2134.6999999999998</v>
      </c>
      <c r="AC30" s="8">
        <v>372.6</v>
      </c>
      <c r="AD30" s="8">
        <v>-64</v>
      </c>
      <c r="AE30" s="8">
        <v>308.5</v>
      </c>
      <c r="AF30" s="10">
        <v>-67337113.579999804</v>
      </c>
      <c r="AG30" s="10">
        <v>241183075.60000101</v>
      </c>
      <c r="AH30" s="10">
        <v>55854872.780000001</v>
      </c>
      <c r="AI30" s="51">
        <v>297037948.38000101</v>
      </c>
      <c r="AJ30" s="10">
        <v>26850085.659999602</v>
      </c>
      <c r="AK30" s="10">
        <v>-9042565.8800011408</v>
      </c>
      <c r="AL30" s="10">
        <v>17907519.7799998</v>
      </c>
      <c r="AM30" s="10">
        <v>-36388434.459999897</v>
      </c>
      <c r="AN30" s="10">
        <v>-18480914.6800001</v>
      </c>
      <c r="AO30" s="10">
        <v>-89919085.319999903</v>
      </c>
      <c r="AP30" s="51">
        <v>-108400000</v>
      </c>
      <c r="AQ30" s="8">
        <v>120.5</v>
      </c>
      <c r="AR30" s="10">
        <v>-2024351234.9000001</v>
      </c>
    </row>
    <row r="31" spans="1:44" ht="16.7" customHeight="1" x14ac:dyDescent="0.2">
      <c r="A31" s="6" t="s">
        <v>110</v>
      </c>
      <c r="B31" s="7" t="s">
        <v>36</v>
      </c>
      <c r="C31" s="8">
        <v>-5.2</v>
      </c>
      <c r="D31" s="8">
        <v>-6.6</v>
      </c>
      <c r="F31" s="8">
        <v>-11.9</v>
      </c>
      <c r="H31" s="8">
        <v>-62.1</v>
      </c>
      <c r="J31" s="8">
        <v>-74</v>
      </c>
      <c r="L31" s="8">
        <v>-34.200000000000003</v>
      </c>
      <c r="M31" s="50">
        <v>-108.2</v>
      </c>
      <c r="N31" s="8">
        <v>15.9</v>
      </c>
      <c r="O31" s="8">
        <v>-5.0999999999999996</v>
      </c>
      <c r="P31" s="8">
        <v>10.8</v>
      </c>
      <c r="Q31" s="8">
        <v>153.6</v>
      </c>
      <c r="R31" s="8">
        <v>164.4</v>
      </c>
      <c r="S31" s="8">
        <f>T31-N31-O31-Q31</f>
        <v>127.10000000000005</v>
      </c>
      <c r="T31" s="50">
        <v>291.5</v>
      </c>
      <c r="U31" s="76"/>
      <c r="V31" s="59">
        <v>130.1</v>
      </c>
      <c r="W31" s="8">
        <v>152.30000000000001</v>
      </c>
      <c r="X31" s="8">
        <v>282.39999999999998</v>
      </c>
      <c r="Y31" s="8">
        <v>117</v>
      </c>
      <c r="Z31" s="8">
        <v>399.5</v>
      </c>
      <c r="AA31" s="8">
        <f>AB31-Y31-W31-V31</f>
        <v>226.99999999999997</v>
      </c>
      <c r="AB31" s="50">
        <v>626.4</v>
      </c>
      <c r="AC31" s="8">
        <v>109.1</v>
      </c>
      <c r="AD31" s="8">
        <v>-18.8</v>
      </c>
      <c r="AE31" s="8">
        <v>90.4</v>
      </c>
      <c r="AF31" s="10">
        <v>-19718354.440000001</v>
      </c>
      <c r="AG31" s="10">
        <v>70647042.540000007</v>
      </c>
      <c r="AH31" s="10">
        <v>-157789030.31999999</v>
      </c>
      <c r="AI31" s="51">
        <v>-87141987.780000001</v>
      </c>
      <c r="AJ31" s="10">
        <v>8005572.1900000004</v>
      </c>
      <c r="AK31" s="10">
        <v>-2681453.08</v>
      </c>
      <c r="AL31" s="10">
        <v>5324119.1100000003</v>
      </c>
      <c r="AM31" s="10">
        <v>-10817624.49</v>
      </c>
      <c r="AN31" s="10">
        <v>-5493505.3799999999</v>
      </c>
      <c r="AO31" s="10">
        <v>47361574.210000001</v>
      </c>
      <c r="AP31" s="51">
        <v>41868068.829999998</v>
      </c>
      <c r="AQ31" s="8">
        <v>34.9</v>
      </c>
      <c r="AR31" s="10">
        <v>-290142927.29000002</v>
      </c>
    </row>
    <row r="32" spans="1:44" ht="16.7" customHeight="1" x14ac:dyDescent="0.2">
      <c r="A32" s="6" t="s">
        <v>111</v>
      </c>
      <c r="B32" s="7" t="s">
        <v>36</v>
      </c>
      <c r="C32" s="8">
        <v>-1.8</v>
      </c>
      <c r="D32" s="8">
        <v>-4.2</v>
      </c>
      <c r="F32" s="8">
        <v>-6</v>
      </c>
      <c r="H32" s="8">
        <v>-1755.2</v>
      </c>
      <c r="J32" s="8">
        <v>-1761.2</v>
      </c>
      <c r="L32" s="8">
        <v>254.7</v>
      </c>
      <c r="M32" s="50">
        <v>-1714.8</v>
      </c>
      <c r="N32" s="8">
        <v>182.2</v>
      </c>
      <c r="O32" s="8">
        <v>1011</v>
      </c>
      <c r="P32" s="8">
        <v>1193.0999999999999</v>
      </c>
      <c r="Q32" s="8">
        <v>1264.2</v>
      </c>
      <c r="R32" s="8">
        <v>2457.3000000000002</v>
      </c>
      <c r="S32" s="8">
        <f>T32-N32-O32-Q32</f>
        <v>487.10000000000014</v>
      </c>
      <c r="T32" s="50">
        <v>2944.5</v>
      </c>
      <c r="V32" s="8">
        <v>310.89999999999998</v>
      </c>
      <c r="W32" s="8">
        <v>370.3</v>
      </c>
      <c r="X32" s="8">
        <v>681.2</v>
      </c>
      <c r="Y32" s="8">
        <v>282.3</v>
      </c>
      <c r="Z32" s="8">
        <v>963.5</v>
      </c>
      <c r="AA32" s="8">
        <f>AB32-Y32-W32-V32</f>
        <v>544.80000000000007</v>
      </c>
      <c r="AB32" s="50">
        <v>1508.3</v>
      </c>
      <c r="AC32" s="8">
        <v>263.39999999999998</v>
      </c>
      <c r="AD32" s="8">
        <v>-45.3</v>
      </c>
      <c r="AE32" s="8">
        <v>218.2</v>
      </c>
      <c r="AF32" s="10">
        <v>-47618759.139999799</v>
      </c>
      <c r="AG32" s="10">
        <v>170536033.06000099</v>
      </c>
      <c r="AH32" s="10">
        <v>39359927.539999999</v>
      </c>
      <c r="AI32" s="51">
        <v>209895960.60000101</v>
      </c>
      <c r="AJ32" s="10">
        <v>18644513.4699996</v>
      </c>
      <c r="AK32" s="10">
        <v>-6061112.8000011398</v>
      </c>
      <c r="AL32" s="10">
        <v>12583400.669999801</v>
      </c>
      <c r="AM32" s="10">
        <v>-26370809.969999898</v>
      </c>
      <c r="AN32" s="10">
        <v>-13787409.300000099</v>
      </c>
      <c r="AO32" s="10">
        <v>-52712590.699999899</v>
      </c>
      <c r="AP32" s="51">
        <v>-66500000</v>
      </c>
      <c r="AQ32" s="8">
        <v>85.5</v>
      </c>
      <c r="AR32" s="10">
        <v>-1734108307.6099999</v>
      </c>
    </row>
    <row r="33" spans="1:44" ht="20.85" customHeight="1" x14ac:dyDescent="0.2">
      <c r="A33" s="189" t="s">
        <v>112</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9"/>
      <c r="AR33" s="189"/>
    </row>
    <row r="34" spans="1:44" ht="20.85" customHeight="1" x14ac:dyDescent="0.2">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9"/>
      <c r="AR34" s="189"/>
    </row>
    <row r="35" spans="1:44" ht="20.85" customHeight="1" x14ac:dyDescent="0.2">
      <c r="A35" s="188"/>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9"/>
      <c r="AR35" s="189"/>
    </row>
    <row r="36" spans="1:44" ht="20.85" customHeight="1" x14ac:dyDescent="0.2">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9"/>
      <c r="AR36" s="189"/>
    </row>
    <row r="37" spans="1:44" ht="20.85" customHeight="1" x14ac:dyDescent="0.2">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9"/>
      <c r="AR37" s="189"/>
    </row>
    <row r="38" spans="1:44" ht="20.85" customHeight="1" x14ac:dyDescent="0.2">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9"/>
      <c r="AR38" s="189"/>
    </row>
    <row r="39" spans="1:44" ht="20.85" customHeight="1" x14ac:dyDescent="0.2">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9"/>
      <c r="AR39" s="189"/>
    </row>
    <row r="40" spans="1:44" ht="20.85" customHeight="1" x14ac:dyDescent="0.2">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9"/>
      <c r="AR40" s="189"/>
    </row>
    <row r="41" spans="1:44" ht="16.7" customHeight="1" x14ac:dyDescent="0.2">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9"/>
      <c r="AR41" s="189"/>
    </row>
    <row r="42" spans="1:44" ht="16.7" customHeight="1" x14ac:dyDescent="0.2">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9"/>
      <c r="AR42" s="189"/>
    </row>
    <row r="43" spans="1:44" ht="35.1" customHeight="1" x14ac:dyDescent="0.2">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9"/>
      <c r="AR43" s="189"/>
    </row>
    <row r="44" spans="1:44" ht="16.7" customHeight="1" x14ac:dyDescent="0.25">
      <c r="AQ44" s="73"/>
      <c r="AR44" s="2"/>
    </row>
    <row r="45" spans="1:44" ht="16.7" customHeight="1" x14ac:dyDescent="0.25">
      <c r="AQ45" s="73"/>
      <c r="AR45" s="2"/>
    </row>
    <row r="46" spans="1:44" ht="16.7" customHeight="1" x14ac:dyDescent="0.25">
      <c r="AQ46" s="73"/>
      <c r="AR46" s="2"/>
    </row>
    <row r="47" spans="1:44" ht="16.7" customHeight="1" x14ac:dyDescent="0.25">
      <c r="AQ47" s="2"/>
      <c r="AR47" s="2"/>
    </row>
    <row r="48" spans="1:44" ht="16.7" customHeight="1" x14ac:dyDescent="0.25">
      <c r="AQ48" s="2"/>
      <c r="AR48" s="2"/>
    </row>
    <row r="49" spans="16:44" ht="16.7" customHeight="1" x14ac:dyDescent="0.25">
      <c r="AQ49" s="73"/>
      <c r="AR49" s="2"/>
    </row>
    <row r="50" spans="16:44" ht="16.7" customHeight="1" x14ac:dyDescent="0.25">
      <c r="P50" s="74">
        <f>ROUND(P9,2)</f>
        <v>3.9</v>
      </c>
      <c r="AQ50" s="73"/>
      <c r="AR50" s="73"/>
    </row>
    <row r="51" spans="16:44" ht="16.7" customHeight="1" x14ac:dyDescent="0.25">
      <c r="AQ51" s="2"/>
      <c r="AR51" s="2"/>
    </row>
  </sheetData>
  <mergeCells count="1">
    <mergeCell ref="A33:AR4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Ruler="0" workbookViewId="0">
      <selection activeCell="I11" sqref="I11"/>
    </sheetView>
  </sheetViews>
  <sheetFormatPr baseColWidth="10" defaultColWidth="13.7109375" defaultRowHeight="12.75" x14ac:dyDescent="0.2"/>
  <cols>
    <col min="1" max="1" width="65" customWidth="1"/>
    <col min="2" max="5" width="15.85546875" customWidth="1"/>
    <col min="6" max="9" width="11.85546875" customWidth="1"/>
  </cols>
  <sheetData>
    <row r="1" spans="1:5" ht="15.75" customHeight="1" x14ac:dyDescent="0.2">
      <c r="A1" s="75" t="s">
        <v>113</v>
      </c>
      <c r="D1" s="184"/>
      <c r="E1" s="184"/>
    </row>
    <row r="2" spans="1:5" ht="14.1" customHeight="1" x14ac:dyDescent="0.2"/>
    <row r="3" spans="1:5" ht="14.1" customHeight="1" x14ac:dyDescent="0.2">
      <c r="A3" s="75" t="s">
        <v>114</v>
      </c>
      <c r="B3" s="5" t="s">
        <v>29</v>
      </c>
      <c r="C3" s="5" t="s">
        <v>34</v>
      </c>
      <c r="D3" s="5" t="s">
        <v>78</v>
      </c>
      <c r="E3" s="5" t="s">
        <v>115</v>
      </c>
    </row>
    <row r="4" spans="1:5" ht="14.1" customHeight="1" x14ac:dyDescent="0.2">
      <c r="A4" s="24" t="s">
        <v>80</v>
      </c>
      <c r="B4" s="78">
        <v>873799794.28999996</v>
      </c>
      <c r="C4" s="78">
        <v>871235231.23000002</v>
      </c>
      <c r="D4" s="78">
        <v>1861802993.8599999</v>
      </c>
      <c r="E4" s="78">
        <v>1835905925.51</v>
      </c>
    </row>
    <row r="5" spans="1:5" ht="14.1" customHeight="1" x14ac:dyDescent="0.2">
      <c r="A5" s="7" t="s">
        <v>116</v>
      </c>
      <c r="B5" s="79">
        <v>-808815517.59000099</v>
      </c>
      <c r="C5" s="79">
        <v>-2856829452.29</v>
      </c>
      <c r="D5" s="79">
        <v>-1672876986.5999999</v>
      </c>
      <c r="E5" s="79">
        <v>-3666207785.1500001</v>
      </c>
    </row>
    <row r="6" spans="1:5" ht="14.1" customHeight="1" x14ac:dyDescent="0.2">
      <c r="A6" s="24" t="s">
        <v>117</v>
      </c>
      <c r="B6" s="78">
        <v>64984276.699998997</v>
      </c>
      <c r="C6" s="78">
        <v>-1985594221.0599999</v>
      </c>
      <c r="D6" s="78">
        <v>188926007.25999999</v>
      </c>
      <c r="E6" s="78">
        <v>-1830301859.6400001</v>
      </c>
    </row>
    <row r="7" spans="1:5" ht="14.1" customHeight="1" x14ac:dyDescent="0.2">
      <c r="A7" s="7" t="s">
        <v>118</v>
      </c>
      <c r="B7" s="79">
        <v>-47603245.790000103</v>
      </c>
      <c r="C7" s="79">
        <v>-49109534.050000101</v>
      </c>
      <c r="D7" s="79">
        <v>-95401389.350000098</v>
      </c>
      <c r="E7" s="79">
        <v>-98707759.2299999</v>
      </c>
    </row>
    <row r="8" spans="1:5" ht="14.1" customHeight="1" x14ac:dyDescent="0.2">
      <c r="A8" s="7" t="s">
        <v>119</v>
      </c>
      <c r="B8" s="79">
        <v>24138486.77</v>
      </c>
      <c r="C8" s="79">
        <v>46187031.259999998</v>
      </c>
      <c r="D8" s="79">
        <v>53831713.439999998</v>
      </c>
      <c r="E8" s="79">
        <v>77967860.930000007</v>
      </c>
    </row>
    <row r="9" spans="1:5" ht="14.1" customHeight="1" x14ac:dyDescent="0.2">
      <c r="A9" s="7" t="s">
        <v>120</v>
      </c>
      <c r="B9" s="79">
        <v>-44011207</v>
      </c>
      <c r="C9" s="79">
        <v>-97946880.540000096</v>
      </c>
      <c r="D9" s="79">
        <v>-89001112.599999905</v>
      </c>
      <c r="E9" s="79">
        <v>-150489410.84</v>
      </c>
    </row>
    <row r="10" spans="1:5" ht="14.1" customHeight="1" x14ac:dyDescent="0.2">
      <c r="A10" s="7" t="s">
        <v>121</v>
      </c>
      <c r="B10" s="79">
        <v>1873924</v>
      </c>
      <c r="C10" s="79">
        <v>-4232881</v>
      </c>
      <c r="D10" s="79">
        <v>3287887</v>
      </c>
      <c r="E10" s="79">
        <v>-1903598</v>
      </c>
    </row>
    <row r="11" spans="1:5" ht="14.1" customHeight="1" x14ac:dyDescent="0.2">
      <c r="A11" s="7" t="s">
        <v>122</v>
      </c>
      <c r="B11" s="79">
        <v>2410923.83</v>
      </c>
      <c r="C11" s="79">
        <v>166804.89000000001</v>
      </c>
      <c r="D11" s="79">
        <v>2624434.9300000002</v>
      </c>
      <c r="E11" s="79">
        <v>881068.72</v>
      </c>
    </row>
    <row r="12" spans="1:5" ht="14.1" customHeight="1" x14ac:dyDescent="0.2">
      <c r="A12" s="7" t="s">
        <v>123</v>
      </c>
      <c r="B12" s="79">
        <v>-13537963.25</v>
      </c>
      <c r="C12" s="79">
        <v>69401709.469999999</v>
      </c>
      <c r="D12" s="79">
        <v>-48274798.109999999</v>
      </c>
      <c r="E12" s="79">
        <v>96647189.299999997</v>
      </c>
    </row>
    <row r="13" spans="1:5" ht="14.1" customHeight="1" x14ac:dyDescent="0.2">
      <c r="A13" s="24" t="s">
        <v>124</v>
      </c>
      <c r="B13" s="78">
        <v>-11744804.740001099</v>
      </c>
      <c r="C13" s="78">
        <v>-2021127971.03</v>
      </c>
      <c r="D13" s="78">
        <v>15992742.57</v>
      </c>
      <c r="E13" s="78">
        <v>-1905906508.76</v>
      </c>
    </row>
    <row r="14" spans="1:5" ht="14.1" customHeight="1" x14ac:dyDescent="0.2">
      <c r="A14" s="7" t="s">
        <v>125</v>
      </c>
      <c r="B14" s="79">
        <v>6929194.9699999997</v>
      </c>
      <c r="C14" s="79">
        <v>3167498.56</v>
      </c>
      <c r="D14" s="79">
        <v>14868121.49</v>
      </c>
      <c r="E14" s="79">
        <v>11978945.17</v>
      </c>
    </row>
    <row r="15" spans="1:5" ht="14.1" customHeight="1" x14ac:dyDescent="0.2">
      <c r="A15" s="7" t="s">
        <v>126</v>
      </c>
      <c r="B15" s="79">
        <v>-4148126.9</v>
      </c>
      <c r="C15" s="79">
        <v>-8862105.1300000008</v>
      </c>
      <c r="D15" s="79">
        <v>-6729263.1200000001</v>
      </c>
      <c r="E15" s="79">
        <v>-10889073.109999999</v>
      </c>
    </row>
    <row r="16" spans="1:5" ht="14.1" customHeight="1" x14ac:dyDescent="0.2">
      <c r="A16" s="7" t="s">
        <v>127</v>
      </c>
      <c r="B16" s="79">
        <v>-78829.209999999803</v>
      </c>
      <c r="C16" s="79">
        <v>2471342.7000000002</v>
      </c>
      <c r="D16" s="79">
        <v>-6324081.1600000104</v>
      </c>
      <c r="E16" s="79">
        <v>946378.62999999698</v>
      </c>
    </row>
    <row r="17" spans="1:5" ht="14.1" customHeight="1" x14ac:dyDescent="0.2">
      <c r="A17" s="24" t="s">
        <v>128</v>
      </c>
      <c r="B17" s="78">
        <v>2702238.86</v>
      </c>
      <c r="C17" s="78">
        <v>-3223263.87</v>
      </c>
      <c r="D17" s="78">
        <v>1914777.20999999</v>
      </c>
      <c r="E17" s="78">
        <v>2036250.69</v>
      </c>
    </row>
    <row r="18" spans="1:5" ht="14.1" customHeight="1" x14ac:dyDescent="0.2">
      <c r="A18" s="24" t="s">
        <v>129</v>
      </c>
      <c r="B18" s="78">
        <v>-9042565.8800011408</v>
      </c>
      <c r="C18" s="78">
        <v>-2024351234.9000001</v>
      </c>
      <c r="D18" s="78">
        <v>17907519.7799998</v>
      </c>
      <c r="E18" s="78">
        <v>-1903870258.0699999</v>
      </c>
    </row>
    <row r="19" spans="1:5" ht="14.1" customHeight="1" x14ac:dyDescent="0.2">
      <c r="A19" s="7" t="s">
        <v>130</v>
      </c>
      <c r="B19" s="79">
        <v>2681453.08</v>
      </c>
      <c r="C19" s="79">
        <v>290142927.29000002</v>
      </c>
      <c r="D19" s="79">
        <v>-5324119.1100000003</v>
      </c>
      <c r="E19" s="79">
        <v>255251232.78999999</v>
      </c>
    </row>
    <row r="20" spans="1:5" ht="14.1" customHeight="1" x14ac:dyDescent="0.2">
      <c r="A20" s="7" t="s">
        <v>131</v>
      </c>
      <c r="B20" s="79">
        <v>16495000</v>
      </c>
      <c r="C20" s="79">
        <v>296862165.54000002</v>
      </c>
      <c r="D20" s="79">
        <v>25859000</v>
      </c>
      <c r="E20" s="79">
        <v>269255414.06</v>
      </c>
    </row>
    <row r="21" spans="1:5" ht="14.1" customHeight="1" x14ac:dyDescent="0.2">
      <c r="A21" s="24" t="s">
        <v>132</v>
      </c>
      <c r="B21" s="78">
        <v>-6261112.8000011398</v>
      </c>
      <c r="C21" s="78">
        <v>-1734208307.6099999</v>
      </c>
      <c r="D21" s="78">
        <v>12583400.669999801</v>
      </c>
      <c r="E21" s="78">
        <v>-1648619025.28</v>
      </c>
    </row>
    <row r="22" spans="1:5" ht="14.1" customHeight="1" x14ac:dyDescent="0.2">
      <c r="A22" s="7" t="s">
        <v>133</v>
      </c>
      <c r="B22" s="79">
        <v>-200000</v>
      </c>
      <c r="C22" s="79">
        <v>-100000</v>
      </c>
      <c r="D22" s="79">
        <v>0</v>
      </c>
      <c r="E22" s="79">
        <v>0</v>
      </c>
    </row>
    <row r="23" spans="1:5" ht="14.1" customHeight="1" x14ac:dyDescent="0.2">
      <c r="A23" s="24" t="s">
        <v>134</v>
      </c>
      <c r="B23" s="78">
        <v>-6061112.8000011398</v>
      </c>
      <c r="C23" s="78">
        <v>-1734108307.6099999</v>
      </c>
      <c r="D23" s="78">
        <v>12583400.669999801</v>
      </c>
      <c r="E23" s="78">
        <v>-1648619025.28</v>
      </c>
    </row>
    <row r="24" spans="1:5" ht="14.1" customHeight="1" x14ac:dyDescent="0.2">
      <c r="A24" s="24" t="s">
        <v>135</v>
      </c>
      <c r="B24" s="80">
        <v>-3.3842059184819299E-2</v>
      </c>
      <c r="C24" s="80">
        <v>-9.68234677615858</v>
      </c>
      <c r="D24" s="80">
        <v>7.0259076884420901E-2</v>
      </c>
      <c r="E24" s="80">
        <v>-9.2050196833054105</v>
      </c>
    </row>
    <row r="25" spans="1:5" ht="14.1" customHeight="1" x14ac:dyDescent="0.2"/>
    <row r="26" spans="1:5" ht="14.1" customHeight="1" x14ac:dyDescent="0.2"/>
    <row r="27" spans="1:5" ht="14.1" customHeight="1" x14ac:dyDescent="0.2"/>
    <row r="28" spans="1:5" ht="14.1" customHeight="1" x14ac:dyDescent="0.2"/>
    <row r="29" spans="1:5" ht="15.75" customHeight="1" x14ac:dyDescent="0.2">
      <c r="A29" s="75" t="s">
        <v>136</v>
      </c>
    </row>
    <row r="30" spans="1:5" ht="14.1" customHeight="1" x14ac:dyDescent="0.2"/>
    <row r="31" spans="1:5" ht="14.1" customHeight="1" x14ac:dyDescent="0.2">
      <c r="A31" s="75" t="s">
        <v>137</v>
      </c>
      <c r="B31" s="5" t="s">
        <v>29</v>
      </c>
      <c r="C31" s="5" t="s">
        <v>34</v>
      </c>
      <c r="D31" s="5" t="s">
        <v>78</v>
      </c>
      <c r="E31" s="5" t="s">
        <v>115</v>
      </c>
    </row>
    <row r="32" spans="1:5" ht="14.1" customHeight="1" x14ac:dyDescent="0.2">
      <c r="A32" s="24" t="s">
        <v>124</v>
      </c>
      <c r="B32" s="78">
        <v>-11744804.740001099</v>
      </c>
      <c r="C32" s="78">
        <v>-2021127971.03</v>
      </c>
      <c r="D32" s="78">
        <v>15992742.569999799</v>
      </c>
      <c r="E32" s="78">
        <v>-1905906508.76</v>
      </c>
    </row>
    <row r="33" spans="1:5" ht="28.35" customHeight="1" x14ac:dyDescent="0.2">
      <c r="A33" s="7" t="s">
        <v>138</v>
      </c>
      <c r="B33" s="79">
        <v>1628577.89</v>
      </c>
      <c r="C33" s="79">
        <v>-54474773.329999901</v>
      </c>
      <c r="D33" s="79">
        <v>29224939.350000001</v>
      </c>
      <c r="E33" s="79">
        <v>-79645241.239999801</v>
      </c>
    </row>
    <row r="34" spans="1:5" ht="28.35" customHeight="1" x14ac:dyDescent="0.2">
      <c r="A34" s="7" t="s">
        <v>139</v>
      </c>
      <c r="B34" s="79">
        <v>16436853.58</v>
      </c>
      <c r="C34" s="79">
        <v>-11483995.050000001</v>
      </c>
      <c r="D34" s="79">
        <v>35965553.770000003</v>
      </c>
      <c r="E34" s="79">
        <v>-23789678.300000001</v>
      </c>
    </row>
    <row r="35" spans="1:5" ht="14.1" customHeight="1" x14ac:dyDescent="0.2">
      <c r="A35" s="24" t="s">
        <v>140</v>
      </c>
      <c r="B35" s="78">
        <v>6320626.7299988596</v>
      </c>
      <c r="C35" s="78">
        <v>-2087086739.4100001</v>
      </c>
      <c r="D35" s="78">
        <v>81183235.689999804</v>
      </c>
      <c r="E35" s="78">
        <v>-2009341428.3</v>
      </c>
    </row>
    <row r="36" spans="1:5" ht="28.35" customHeight="1" x14ac:dyDescent="0.2">
      <c r="A36" s="7" t="s">
        <v>141</v>
      </c>
      <c r="B36" s="79">
        <v>122834318.23999999</v>
      </c>
      <c r="C36" s="79">
        <v>2192769155.8899999</v>
      </c>
      <c r="D36" s="79">
        <v>249110290.88999999</v>
      </c>
      <c r="E36" s="79">
        <v>2317879408.8699999</v>
      </c>
    </row>
    <row r="37" spans="1:5" ht="14.1" customHeight="1" x14ac:dyDescent="0.2">
      <c r="A37" s="7" t="s">
        <v>142</v>
      </c>
      <c r="B37" s="79">
        <v>-439309.54</v>
      </c>
      <c r="C37" s="79">
        <v>-1292222.57</v>
      </c>
      <c r="D37" s="79">
        <v>-680389.92</v>
      </c>
      <c r="E37" s="79">
        <v>-2618970.92</v>
      </c>
    </row>
    <row r="38" spans="1:5" ht="28.35" customHeight="1" x14ac:dyDescent="0.2">
      <c r="A38" s="7" t="s">
        <v>143</v>
      </c>
      <c r="B38" s="79">
        <v>-424397.36</v>
      </c>
      <c r="C38" s="79">
        <v>5353293.9000000004</v>
      </c>
      <c r="D38" s="79">
        <v>-1178889.92</v>
      </c>
      <c r="E38" s="79">
        <v>4406999.0199999996</v>
      </c>
    </row>
    <row r="39" spans="1:5" ht="14.1" customHeight="1" x14ac:dyDescent="0.2">
      <c r="A39" s="24" t="s">
        <v>144</v>
      </c>
      <c r="B39" s="78">
        <v>128291238.06999899</v>
      </c>
      <c r="C39" s="78">
        <v>109743487.809999</v>
      </c>
      <c r="D39" s="78">
        <v>328434246.74000001</v>
      </c>
      <c r="E39" s="78">
        <v>310326008.67000002</v>
      </c>
    </row>
    <row r="40" spans="1:5" ht="14.1" customHeight="1" x14ac:dyDescent="0.2"/>
    <row r="41" spans="1:5" ht="15" customHeight="1" x14ac:dyDescent="0.2">
      <c r="A41" s="1"/>
    </row>
    <row r="42" spans="1:5" ht="15" customHeight="1" x14ac:dyDescent="0.2"/>
    <row r="43" spans="1:5" ht="15" customHeight="1" x14ac:dyDescent="0.2"/>
    <row r="44" spans="1:5" ht="15" customHeight="1" x14ac:dyDescent="0.2"/>
    <row r="45" spans="1:5" ht="15" customHeight="1" x14ac:dyDescent="0.2"/>
    <row r="46" spans="1:5" ht="15" customHeight="1" x14ac:dyDescent="0.2"/>
    <row r="47" spans="1:5" ht="15" customHeight="1" x14ac:dyDescent="0.2"/>
    <row r="48" spans="1:5" ht="15" customHeight="1" x14ac:dyDescent="0.2"/>
    <row r="49" ht="15" customHeight="1" x14ac:dyDescent="0.2"/>
    <row r="50" ht="15" customHeight="1" x14ac:dyDescent="0.2"/>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showRuler="0" workbookViewId="0"/>
  </sheetViews>
  <sheetFormatPr baseColWidth="10" defaultColWidth="13.7109375" defaultRowHeight="12.75" x14ac:dyDescent="0.2"/>
  <cols>
    <col min="1" max="1" width="67.140625" customWidth="1"/>
    <col min="2" max="4" width="18.140625" customWidth="1"/>
    <col min="5" max="6" width="11.85546875" customWidth="1"/>
  </cols>
  <sheetData>
    <row r="1" spans="1:4" ht="20.100000000000001" customHeight="1" x14ac:dyDescent="0.2">
      <c r="A1" s="81" t="s">
        <v>145</v>
      </c>
    </row>
    <row r="2" spans="1:4" ht="14.1" customHeight="1" x14ac:dyDescent="0.2"/>
    <row r="3" spans="1:4" ht="20.100000000000001" customHeight="1" x14ac:dyDescent="0.2">
      <c r="A3" s="75" t="s">
        <v>146</v>
      </c>
      <c r="B3" s="190" t="s">
        <v>147</v>
      </c>
      <c r="C3" s="190" t="s">
        <v>148</v>
      </c>
      <c r="D3" s="190" t="s">
        <v>149</v>
      </c>
    </row>
    <row r="4" spans="1:4" ht="20.100000000000001" customHeight="1" x14ac:dyDescent="0.2">
      <c r="A4" s="75" t="s">
        <v>137</v>
      </c>
      <c r="B4" s="190"/>
      <c r="C4" s="190"/>
      <c r="D4" s="190"/>
    </row>
    <row r="5" spans="1:4" ht="14.1" customHeight="1" x14ac:dyDescent="0.2">
      <c r="A5" s="7" t="s">
        <v>150</v>
      </c>
      <c r="B5" s="79">
        <v>165200118.61000001</v>
      </c>
      <c r="C5" s="79">
        <v>148021153.68000001</v>
      </c>
      <c r="D5" s="79">
        <v>118001141.48</v>
      </c>
    </row>
    <row r="6" spans="1:4" ht="14.1" customHeight="1" x14ac:dyDescent="0.2">
      <c r="A6" s="7" t="s">
        <v>151</v>
      </c>
      <c r="B6" s="79">
        <v>13675649</v>
      </c>
      <c r="C6" s="79">
        <v>13675649</v>
      </c>
      <c r="D6" s="79">
        <v>13675649</v>
      </c>
    </row>
    <row r="7" spans="1:4" ht="14.1" customHeight="1" x14ac:dyDescent="0.2">
      <c r="A7" s="7" t="s">
        <v>152</v>
      </c>
      <c r="B7" s="79">
        <v>6655336563.1300001</v>
      </c>
      <c r="C7" s="79">
        <v>6688080208.9999905</v>
      </c>
      <c r="D7" s="79">
        <v>4517543753.2200003</v>
      </c>
    </row>
    <row r="8" spans="1:4" ht="14.1" customHeight="1" x14ac:dyDescent="0.2">
      <c r="A8" s="7" t="s">
        <v>153</v>
      </c>
      <c r="B8" s="79">
        <v>1902870.03</v>
      </c>
      <c r="C8" s="79">
        <v>1872667.42</v>
      </c>
      <c r="D8" s="79">
        <v>1612766.45</v>
      </c>
    </row>
    <row r="9" spans="1:4" ht="14.1" customHeight="1" x14ac:dyDescent="0.2">
      <c r="A9" s="7" t="s">
        <v>154</v>
      </c>
      <c r="B9" s="79">
        <v>52047141.969999902</v>
      </c>
      <c r="C9" s="79">
        <v>48333432.460000098</v>
      </c>
      <c r="D9" s="79">
        <v>48369003.240000002</v>
      </c>
    </row>
    <row r="10" spans="1:4" ht="14.1" customHeight="1" x14ac:dyDescent="0.2">
      <c r="A10" s="7" t="s">
        <v>155</v>
      </c>
      <c r="B10" s="79">
        <v>158807877.34</v>
      </c>
      <c r="C10" s="79">
        <v>159803527.31</v>
      </c>
      <c r="D10" s="79">
        <v>151565505.16</v>
      </c>
    </row>
    <row r="11" spans="1:4" ht="14.1" customHeight="1" x14ac:dyDescent="0.2">
      <c r="A11" s="7" t="s">
        <v>156</v>
      </c>
      <c r="B11" s="79">
        <v>3693362.23</v>
      </c>
      <c r="C11" s="79">
        <v>5690411.4199999999</v>
      </c>
      <c r="D11" s="79">
        <v>15053728.310000001</v>
      </c>
    </row>
    <row r="12" spans="1:4" ht="14.1" customHeight="1" x14ac:dyDescent="0.2">
      <c r="A12" s="7" t="s">
        <v>157</v>
      </c>
      <c r="B12" s="79">
        <v>61831763.509999998</v>
      </c>
      <c r="C12" s="79">
        <v>57430222.189999998</v>
      </c>
      <c r="D12" s="79">
        <v>60404864.890000001</v>
      </c>
    </row>
    <row r="13" spans="1:4" ht="14.1" customHeight="1" x14ac:dyDescent="0.2">
      <c r="A13" s="7" t="s">
        <v>158</v>
      </c>
      <c r="B13" s="79">
        <v>7000000</v>
      </c>
      <c r="C13" s="79">
        <v>61280170.590000004</v>
      </c>
      <c r="D13" s="79">
        <v>63379315.420000002</v>
      </c>
    </row>
    <row r="14" spans="1:4" ht="14.1" customHeight="1" x14ac:dyDescent="0.2">
      <c r="A14" s="7" t="s">
        <v>159</v>
      </c>
      <c r="B14" s="79">
        <v>-1.8626451492309599E-9</v>
      </c>
      <c r="C14" s="79">
        <v>37777794.469999999</v>
      </c>
      <c r="D14" s="79">
        <v>7904159.1699999897</v>
      </c>
    </row>
    <row r="15" spans="1:4" ht="14.1" customHeight="1" x14ac:dyDescent="0.2">
      <c r="A15" s="7" t="s">
        <v>160</v>
      </c>
      <c r="B15" s="79">
        <v>0</v>
      </c>
      <c r="C15" s="79">
        <v>0</v>
      </c>
      <c r="D15" s="79">
        <v>0</v>
      </c>
    </row>
    <row r="16" spans="1:4" ht="14.1" customHeight="1" x14ac:dyDescent="0.2">
      <c r="A16" s="24" t="s">
        <v>161</v>
      </c>
      <c r="B16" s="78">
        <v>7105819696.8199997</v>
      </c>
      <c r="C16" s="78">
        <v>7208289588.54</v>
      </c>
      <c r="D16" s="78">
        <v>4983834237.3400002</v>
      </c>
    </row>
    <row r="17" spans="1:4" ht="14.1" customHeight="1" x14ac:dyDescent="0.2">
      <c r="A17" s="7" t="s">
        <v>162</v>
      </c>
      <c r="B17" s="79">
        <v>733781171.99000001</v>
      </c>
      <c r="C17" s="79">
        <v>678267367.41999996</v>
      </c>
      <c r="D17" s="79">
        <v>705892692.36000001</v>
      </c>
    </row>
    <row r="18" spans="1:4" ht="14.1" customHeight="1" x14ac:dyDescent="0.2">
      <c r="A18" s="7" t="s">
        <v>163</v>
      </c>
      <c r="B18" s="79">
        <v>716405737.75999999</v>
      </c>
      <c r="C18" s="79">
        <v>700071679.04999995</v>
      </c>
      <c r="D18" s="79">
        <v>690993913.91999996</v>
      </c>
    </row>
    <row r="19" spans="1:4" ht="14.1" customHeight="1" x14ac:dyDescent="0.2">
      <c r="A19" s="7" t="s">
        <v>156</v>
      </c>
      <c r="B19" s="79">
        <v>115319395.3</v>
      </c>
      <c r="C19" s="79">
        <v>93630825.859999999</v>
      </c>
      <c r="D19" s="79">
        <v>141922027.81999999</v>
      </c>
    </row>
    <row r="20" spans="1:4" ht="14.1" customHeight="1" x14ac:dyDescent="0.2">
      <c r="A20" s="7" t="s">
        <v>164</v>
      </c>
      <c r="B20" s="79">
        <v>147440540.68000001</v>
      </c>
      <c r="C20" s="79">
        <v>136621954.13999999</v>
      </c>
      <c r="D20" s="79">
        <v>117411446.28</v>
      </c>
    </row>
    <row r="21" spans="1:4" ht="14.1" customHeight="1" x14ac:dyDescent="0.2">
      <c r="A21" s="7" t="s">
        <v>165</v>
      </c>
      <c r="B21" s="79">
        <v>49840905.25</v>
      </c>
      <c r="C21" s="79">
        <v>50157555.740000002</v>
      </c>
      <c r="D21" s="79">
        <v>50450651.740000002</v>
      </c>
    </row>
    <row r="22" spans="1:4" ht="14.1" customHeight="1" x14ac:dyDescent="0.2">
      <c r="A22" s="7" t="s">
        <v>158</v>
      </c>
      <c r="B22" s="79">
        <v>5004246.49</v>
      </c>
      <c r="C22" s="79">
        <v>168827226.69</v>
      </c>
      <c r="D22" s="79">
        <v>160288890.83000001</v>
      </c>
    </row>
    <row r="23" spans="1:4" ht="15.75" customHeight="1" x14ac:dyDescent="0.2">
      <c r="A23" s="7" t="s">
        <v>166</v>
      </c>
      <c r="B23" s="79">
        <v>872548067.78999996</v>
      </c>
      <c r="C23" s="79">
        <v>317614999.77999997</v>
      </c>
      <c r="D23" s="79">
        <v>291336746.10000002</v>
      </c>
    </row>
    <row r="24" spans="1:4" ht="15.75" customHeight="1" x14ac:dyDescent="0.2">
      <c r="A24" s="7" t="s">
        <v>167</v>
      </c>
      <c r="B24" s="79">
        <v>0</v>
      </c>
      <c r="C24" s="79">
        <v>0</v>
      </c>
      <c r="D24" s="79">
        <v>0</v>
      </c>
    </row>
    <row r="25" spans="1:4" ht="15.75" customHeight="1" x14ac:dyDescent="0.2">
      <c r="A25" s="82" t="s">
        <v>168</v>
      </c>
      <c r="B25" s="83">
        <v>2640340065.2600002</v>
      </c>
      <c r="C25" s="83">
        <v>2145191608.6800001</v>
      </c>
      <c r="D25" s="83">
        <v>2158296369.0500002</v>
      </c>
    </row>
    <row r="26" spans="1:4" ht="15.75" customHeight="1" x14ac:dyDescent="0.2">
      <c r="A26" s="84" t="s">
        <v>169</v>
      </c>
      <c r="B26" s="85">
        <v>9746159762.1000004</v>
      </c>
      <c r="C26" s="85">
        <v>9353481197.2199993</v>
      </c>
      <c r="D26" s="85">
        <v>7142130606.3999996</v>
      </c>
    </row>
    <row r="27" spans="1:4" ht="15" customHeight="1" x14ac:dyDescent="0.2">
      <c r="A27" s="86"/>
      <c r="B27" s="86"/>
    </row>
    <row r="28" spans="1:4" ht="14.1" customHeight="1" x14ac:dyDescent="0.2"/>
    <row r="29" spans="1:4" ht="20.100000000000001" customHeight="1" x14ac:dyDescent="0.2">
      <c r="A29" s="75" t="s">
        <v>170</v>
      </c>
      <c r="B29" s="190" t="s">
        <v>147</v>
      </c>
      <c r="C29" s="190" t="s">
        <v>148</v>
      </c>
      <c r="D29" s="190" t="s">
        <v>149</v>
      </c>
    </row>
    <row r="30" spans="1:4" ht="20.100000000000001" customHeight="1" x14ac:dyDescent="0.2">
      <c r="A30" s="75" t="s">
        <v>137</v>
      </c>
      <c r="B30" s="190"/>
      <c r="C30" s="190"/>
      <c r="D30" s="190"/>
    </row>
    <row r="31" spans="1:4" ht="14.1" customHeight="1" x14ac:dyDescent="0.2">
      <c r="A31" s="7" t="s">
        <v>171</v>
      </c>
      <c r="B31" s="79">
        <v>179101828.16999999</v>
      </c>
      <c r="C31" s="79">
        <v>179100403.88999999</v>
      </c>
      <c r="D31" s="79">
        <v>179100436.06</v>
      </c>
    </row>
    <row r="32" spans="1:4" ht="14.1" customHeight="1" x14ac:dyDescent="0.2">
      <c r="A32" s="7" t="s">
        <v>172</v>
      </c>
      <c r="B32" s="79">
        <v>658270523</v>
      </c>
      <c r="C32" s="79">
        <v>658268620.35000002</v>
      </c>
      <c r="D32" s="79">
        <v>658268504.10000002</v>
      </c>
    </row>
    <row r="33" spans="1:4" ht="14.1" customHeight="1" x14ac:dyDescent="0.2">
      <c r="A33" s="7" t="s">
        <v>173</v>
      </c>
      <c r="B33" s="79">
        <v>5543731030.7799997</v>
      </c>
      <c r="C33" s="79">
        <v>5374956042.3699999</v>
      </c>
      <c r="D33" s="79">
        <v>3461014900.2599902</v>
      </c>
    </row>
    <row r="34" spans="1:4" ht="15.75" customHeight="1" x14ac:dyDescent="0.2">
      <c r="A34" s="24" t="s">
        <v>174</v>
      </c>
      <c r="B34" s="78">
        <v>6381103381.9499998</v>
      </c>
      <c r="C34" s="78">
        <v>6212325066.6099997</v>
      </c>
      <c r="D34" s="78">
        <v>4298383840.4199896</v>
      </c>
    </row>
    <row r="35" spans="1:4" ht="14.1" customHeight="1" x14ac:dyDescent="0.2">
      <c r="A35" s="7" t="s">
        <v>175</v>
      </c>
      <c r="B35" s="79">
        <v>4529074.97</v>
      </c>
      <c r="C35" s="79">
        <v>4005906.56</v>
      </c>
      <c r="D35" s="79">
        <v>4011815.56</v>
      </c>
    </row>
    <row r="36" spans="1:4" ht="14.1" customHeight="1" x14ac:dyDescent="0.2">
      <c r="A36" s="24" t="s">
        <v>176</v>
      </c>
      <c r="B36" s="78">
        <v>6385632456.9200001</v>
      </c>
      <c r="C36" s="78">
        <v>6216330973.1700001</v>
      </c>
      <c r="D36" s="78">
        <v>4302395555.97999</v>
      </c>
    </row>
    <row r="37" spans="1:4" ht="14.1" customHeight="1" x14ac:dyDescent="0.2">
      <c r="A37" s="7" t="s">
        <v>177</v>
      </c>
      <c r="B37" s="79">
        <v>493182003.52999997</v>
      </c>
      <c r="C37" s="79">
        <v>493869209.05000001</v>
      </c>
      <c r="D37" s="79">
        <v>494545606.39999998</v>
      </c>
    </row>
    <row r="38" spans="1:4" ht="14.1" customHeight="1" x14ac:dyDescent="0.2">
      <c r="A38" s="7" t="s">
        <v>178</v>
      </c>
      <c r="B38" s="79">
        <v>197185294.94999999</v>
      </c>
      <c r="C38" s="79">
        <v>202005144.69999999</v>
      </c>
      <c r="D38" s="79">
        <v>181491737.50999999</v>
      </c>
    </row>
    <row r="39" spans="1:4" ht="14.1" customHeight="1" x14ac:dyDescent="0.2">
      <c r="A39" s="7" t="s">
        <v>179</v>
      </c>
      <c r="B39" s="79">
        <v>19072468.170000002</v>
      </c>
      <c r="C39" s="79">
        <v>19330731.079999998</v>
      </c>
      <c r="D39" s="79">
        <v>19025686.68</v>
      </c>
    </row>
    <row r="40" spans="1:4" ht="14.1" customHeight="1" x14ac:dyDescent="0.2">
      <c r="A40" s="7" t="s">
        <v>180</v>
      </c>
      <c r="B40" s="79">
        <v>-32459.01</v>
      </c>
      <c r="C40" s="79">
        <v>0</v>
      </c>
      <c r="D40" s="79">
        <v>0</v>
      </c>
    </row>
    <row r="41" spans="1:4" ht="14.1" customHeight="1" x14ac:dyDescent="0.2">
      <c r="A41" s="7" t="s">
        <v>181</v>
      </c>
      <c r="B41" s="79">
        <v>5122325.26000001</v>
      </c>
      <c r="C41" s="79">
        <v>6855269.0099999905</v>
      </c>
      <c r="D41" s="79">
        <v>26168751.16</v>
      </c>
    </row>
    <row r="42" spans="1:4" ht="14.1" customHeight="1" x14ac:dyDescent="0.2">
      <c r="A42" s="7" t="s">
        <v>182</v>
      </c>
      <c r="B42" s="79">
        <v>1191945424.24</v>
      </c>
      <c r="C42" s="79">
        <v>1239715118.3199999</v>
      </c>
      <c r="D42" s="79">
        <v>1397920779.4000001</v>
      </c>
    </row>
    <row r="43" spans="1:4" ht="14.1" customHeight="1" x14ac:dyDescent="0.2">
      <c r="A43" s="7" t="s">
        <v>183</v>
      </c>
      <c r="B43" s="79">
        <v>140069493.41999999</v>
      </c>
      <c r="C43" s="79">
        <v>141491663.99000001</v>
      </c>
      <c r="D43" s="79">
        <v>133510459.52</v>
      </c>
    </row>
    <row r="44" spans="1:4" ht="14.1" customHeight="1" x14ac:dyDescent="0.2">
      <c r="A44" s="7" t="s">
        <v>159</v>
      </c>
      <c r="B44" s="79">
        <v>331142914.99000001</v>
      </c>
      <c r="C44" s="79">
        <v>324090847.48000002</v>
      </c>
      <c r="D44" s="79">
        <v>7444798.6799999904</v>
      </c>
    </row>
    <row r="45" spans="1:4" ht="14.1" customHeight="1" x14ac:dyDescent="0.2">
      <c r="A45" s="24" t="s">
        <v>184</v>
      </c>
      <c r="B45" s="78">
        <v>2377787465.5500002</v>
      </c>
      <c r="C45" s="78">
        <v>2427357983.6300001</v>
      </c>
      <c r="D45" s="78">
        <v>2260107819.3499999</v>
      </c>
    </row>
    <row r="46" spans="1:4" ht="14.1" customHeight="1" x14ac:dyDescent="0.2">
      <c r="A46" s="7" t="s">
        <v>177</v>
      </c>
      <c r="B46" s="79">
        <v>295489182.94999999</v>
      </c>
      <c r="C46" s="79">
        <v>0</v>
      </c>
      <c r="D46" s="79">
        <v>0</v>
      </c>
    </row>
    <row r="47" spans="1:4" ht="14.1" customHeight="1" x14ac:dyDescent="0.2">
      <c r="A47" s="7" t="s">
        <v>185</v>
      </c>
      <c r="B47" s="79">
        <v>278288180.99000001</v>
      </c>
      <c r="C47" s="79">
        <v>316115219.07999998</v>
      </c>
      <c r="D47" s="79">
        <v>238104958.47999999</v>
      </c>
    </row>
    <row r="48" spans="1:4" ht="14.1" customHeight="1" x14ac:dyDescent="0.2">
      <c r="A48" s="7" t="s">
        <v>178</v>
      </c>
      <c r="B48" s="79">
        <v>102310703.11</v>
      </c>
      <c r="C48" s="79">
        <v>141820515.25999999</v>
      </c>
      <c r="D48" s="79">
        <v>76964181.579999998</v>
      </c>
    </row>
    <row r="49" spans="1:4" ht="14.1" customHeight="1" x14ac:dyDescent="0.2">
      <c r="A49" s="7" t="s">
        <v>179</v>
      </c>
      <c r="B49" s="79">
        <v>69345790.060000002</v>
      </c>
      <c r="C49" s="79">
        <v>57858225.969999999</v>
      </c>
      <c r="D49" s="79">
        <v>53324495.130000003</v>
      </c>
    </row>
    <row r="50" spans="1:4" ht="14.1" customHeight="1" x14ac:dyDescent="0.2">
      <c r="A50" s="7" t="s">
        <v>180</v>
      </c>
      <c r="B50" s="79">
        <v>44002205.670000002</v>
      </c>
      <c r="C50" s="79">
        <v>37275737.789999999</v>
      </c>
      <c r="D50" s="79">
        <v>36719128.450000003</v>
      </c>
    </row>
    <row r="51" spans="1:4" ht="14.1" customHeight="1" x14ac:dyDescent="0.2">
      <c r="A51" s="7" t="s">
        <v>186</v>
      </c>
      <c r="B51" s="79">
        <v>0</v>
      </c>
      <c r="C51" s="79">
        <v>0</v>
      </c>
      <c r="D51" s="79">
        <v>0</v>
      </c>
    </row>
    <row r="52" spans="1:4" ht="14.1" customHeight="1" x14ac:dyDescent="0.2">
      <c r="A52" s="7" t="s">
        <v>187</v>
      </c>
      <c r="B52" s="79">
        <v>193303776.77000001</v>
      </c>
      <c r="C52" s="79">
        <v>156722542.33000001</v>
      </c>
      <c r="D52" s="79">
        <v>174514467.49000001</v>
      </c>
    </row>
    <row r="53" spans="1:4" ht="15.75" customHeight="1" x14ac:dyDescent="0.2">
      <c r="A53" s="7" t="s">
        <v>188</v>
      </c>
      <c r="B53" s="79">
        <v>0</v>
      </c>
      <c r="C53" s="79">
        <v>0</v>
      </c>
      <c r="D53" s="79">
        <v>0</v>
      </c>
    </row>
    <row r="54" spans="1:4" ht="15.75" customHeight="1" x14ac:dyDescent="0.2">
      <c r="A54" s="82" t="s">
        <v>189</v>
      </c>
      <c r="B54" s="83">
        <v>982739839.54999995</v>
      </c>
      <c r="C54" s="83">
        <v>709792240.42999995</v>
      </c>
      <c r="D54" s="83">
        <v>579627231.13</v>
      </c>
    </row>
    <row r="55" spans="1:4" ht="14.1" customHeight="1" x14ac:dyDescent="0.2">
      <c r="A55" s="84" t="s">
        <v>190</v>
      </c>
      <c r="B55" s="85">
        <v>9746159762.0200005</v>
      </c>
      <c r="C55" s="85">
        <v>9353481197.2299995</v>
      </c>
      <c r="D55" s="87">
        <v>7142130606.4599895</v>
      </c>
    </row>
  </sheetData>
  <mergeCells count="6">
    <mergeCell ref="C3:C4"/>
    <mergeCell ref="D3:D4"/>
    <mergeCell ref="B3:B4"/>
    <mergeCell ref="B29:B30"/>
    <mergeCell ref="C29:C30"/>
    <mergeCell ref="D29:D3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5"/>
  <sheetViews>
    <sheetView showRuler="0" workbookViewId="0">
      <selection activeCell="G7" sqref="G7"/>
    </sheetView>
  </sheetViews>
  <sheetFormatPr baseColWidth="10" defaultColWidth="13.7109375" defaultRowHeight="12.75" x14ac:dyDescent="0.2"/>
  <cols>
    <col min="1" max="1" width="81.28515625" customWidth="1"/>
    <col min="2" max="5" width="12" customWidth="1"/>
  </cols>
  <sheetData>
    <row r="1" spans="1:5" ht="14.1" customHeight="1" x14ac:dyDescent="0.2">
      <c r="A1" s="75" t="s">
        <v>191</v>
      </c>
      <c r="B1" s="186"/>
      <c r="C1" s="186"/>
      <c r="D1" s="1"/>
      <c r="E1" s="1"/>
    </row>
    <row r="2" spans="1:5" ht="14.1" customHeight="1" x14ac:dyDescent="0.2"/>
    <row r="3" spans="1:5" ht="14.1" customHeight="1" x14ac:dyDescent="0.2">
      <c r="A3" s="75" t="s">
        <v>192</v>
      </c>
      <c r="B3" s="5" t="s">
        <v>29</v>
      </c>
      <c r="C3" s="5" t="s">
        <v>34</v>
      </c>
      <c r="D3" s="5" t="s">
        <v>78</v>
      </c>
      <c r="E3" s="5" t="s">
        <v>115</v>
      </c>
    </row>
    <row r="4" spans="1:5" ht="14.1" customHeight="1" x14ac:dyDescent="0.2">
      <c r="A4" s="88" t="s">
        <v>193</v>
      </c>
      <c r="B4" s="79">
        <v>-11700000</v>
      </c>
      <c r="C4" s="79">
        <v>-2021100000</v>
      </c>
      <c r="D4" s="79">
        <v>16000000</v>
      </c>
      <c r="E4" s="79">
        <v>-1905900000</v>
      </c>
    </row>
    <row r="5" spans="1:5" ht="28.35" customHeight="1" x14ac:dyDescent="0.2">
      <c r="A5" s="88" t="s">
        <v>194</v>
      </c>
      <c r="B5" s="79">
        <v>1600000</v>
      </c>
      <c r="C5" s="79">
        <v>-54400000</v>
      </c>
      <c r="D5" s="79">
        <v>29200000</v>
      </c>
      <c r="E5" s="79">
        <v>-79600000</v>
      </c>
    </row>
    <row r="6" spans="1:5" ht="14.1" customHeight="1" x14ac:dyDescent="0.2">
      <c r="A6" s="88" t="s">
        <v>195</v>
      </c>
      <c r="B6" s="79">
        <v>16500000</v>
      </c>
      <c r="C6" s="79">
        <v>-11500000</v>
      </c>
      <c r="D6" s="79">
        <v>36000000</v>
      </c>
      <c r="E6" s="79">
        <v>-23800000</v>
      </c>
    </row>
    <row r="7" spans="1:5" ht="37.5" customHeight="1" x14ac:dyDescent="0.2">
      <c r="A7" s="88" t="s">
        <v>196</v>
      </c>
      <c r="B7" s="79">
        <v>121900000</v>
      </c>
      <c r="C7" s="79">
        <v>2196800000</v>
      </c>
      <c r="D7" s="79">
        <v>247200000</v>
      </c>
      <c r="E7" s="79">
        <v>2319700000</v>
      </c>
    </row>
    <row r="8" spans="1:5" ht="14.1" customHeight="1" x14ac:dyDescent="0.2">
      <c r="A8" s="88" t="s">
        <v>197</v>
      </c>
      <c r="B8" s="79">
        <v>-4800000</v>
      </c>
      <c r="C8" s="79">
        <v>500000</v>
      </c>
      <c r="D8" s="79">
        <v>-7900000</v>
      </c>
      <c r="E8" s="79">
        <v>-1100000</v>
      </c>
    </row>
    <row r="9" spans="1:5" ht="14.1" customHeight="1" x14ac:dyDescent="0.2">
      <c r="A9" s="88" t="s">
        <v>198</v>
      </c>
      <c r="B9" s="79">
        <v>12000000</v>
      </c>
      <c r="C9" s="79">
        <v>3900000</v>
      </c>
      <c r="D9" s="79">
        <v>20000000</v>
      </c>
      <c r="E9" s="79">
        <v>6400000</v>
      </c>
    </row>
    <row r="10" spans="1:5" ht="14.1" customHeight="1" x14ac:dyDescent="0.2">
      <c r="A10" s="88" t="s">
        <v>199</v>
      </c>
      <c r="B10" s="79">
        <v>-200000</v>
      </c>
      <c r="C10" s="79">
        <v>1000000</v>
      </c>
      <c r="D10" s="79">
        <v>-3200000</v>
      </c>
      <c r="E10" s="79">
        <v>2700000</v>
      </c>
    </row>
    <row r="11" spans="1:5" ht="14.1" customHeight="1" x14ac:dyDescent="0.2">
      <c r="A11" s="88" t="s">
        <v>200</v>
      </c>
      <c r="B11" s="79">
        <v>-5300000</v>
      </c>
      <c r="C11" s="79">
        <v>-23700000</v>
      </c>
      <c r="D11" s="79">
        <v>-9400000</v>
      </c>
      <c r="E11" s="79">
        <v>-26500000</v>
      </c>
    </row>
    <row r="12" spans="1:5" ht="14.1" customHeight="1" x14ac:dyDescent="0.2">
      <c r="A12" s="88" t="s">
        <v>201</v>
      </c>
      <c r="B12" s="79">
        <v>1900000</v>
      </c>
      <c r="C12" s="79">
        <v>-8200000</v>
      </c>
      <c r="D12" s="79">
        <v>-30900000</v>
      </c>
      <c r="E12" s="79">
        <v>-15700000</v>
      </c>
    </row>
    <row r="13" spans="1:5" ht="14.1" customHeight="1" x14ac:dyDescent="0.2">
      <c r="A13" s="88" t="s">
        <v>202</v>
      </c>
      <c r="B13" s="79">
        <v>-1600000</v>
      </c>
      <c r="C13" s="79">
        <v>-400000</v>
      </c>
      <c r="D13" s="79">
        <v>-2700000</v>
      </c>
      <c r="E13" s="79">
        <v>-1500000</v>
      </c>
    </row>
    <row r="14" spans="1:5" ht="14.1" customHeight="1" x14ac:dyDescent="0.2">
      <c r="A14" s="88" t="s">
        <v>203</v>
      </c>
      <c r="B14" s="79">
        <v>2300000</v>
      </c>
      <c r="C14" s="79">
        <v>-100000</v>
      </c>
      <c r="D14" s="79">
        <v>3500000</v>
      </c>
      <c r="E14" s="79">
        <v>1400000</v>
      </c>
    </row>
    <row r="15" spans="1:5" ht="14.1" customHeight="1" x14ac:dyDescent="0.2">
      <c r="A15" s="88" t="s">
        <v>204</v>
      </c>
      <c r="B15" s="79">
        <v>-33000000</v>
      </c>
      <c r="C15" s="79">
        <v>-11900000</v>
      </c>
      <c r="D15" s="79">
        <v>8800000</v>
      </c>
      <c r="E15" s="79">
        <v>-32100000</v>
      </c>
    </row>
    <row r="16" spans="1:5" ht="14.1" customHeight="1" x14ac:dyDescent="0.2">
      <c r="A16" s="88" t="s">
        <v>205</v>
      </c>
      <c r="B16" s="79">
        <v>-29900000</v>
      </c>
      <c r="C16" s="79">
        <v>61600000</v>
      </c>
      <c r="D16" s="79">
        <v>43300000</v>
      </c>
      <c r="E16" s="79">
        <v>39900000</v>
      </c>
    </row>
    <row r="17" spans="1:5" ht="14.1" customHeight="1" x14ac:dyDescent="0.2">
      <c r="A17" s="88" t="s">
        <v>206</v>
      </c>
      <c r="B17" s="79">
        <v>40600000</v>
      </c>
      <c r="C17" s="79">
        <v>-31100000</v>
      </c>
      <c r="D17" s="79">
        <v>-41800000</v>
      </c>
      <c r="E17" s="79">
        <v>-62500000</v>
      </c>
    </row>
    <row r="18" spans="1:5" ht="14.1" customHeight="1" x14ac:dyDescent="0.2">
      <c r="A18" s="88" t="s">
        <v>207</v>
      </c>
      <c r="B18" s="79">
        <v>-13900000</v>
      </c>
      <c r="C18" s="79">
        <v>1600000</v>
      </c>
      <c r="D18" s="79">
        <v>16800000</v>
      </c>
      <c r="E18" s="79">
        <v>43200000</v>
      </c>
    </row>
    <row r="19" spans="1:5" ht="14.1" customHeight="1" x14ac:dyDescent="0.2">
      <c r="A19" s="88" t="s">
        <v>208</v>
      </c>
      <c r="B19" s="79">
        <v>-2500000</v>
      </c>
      <c r="C19" s="79">
        <v>-100000</v>
      </c>
      <c r="D19" s="79">
        <v>-6700000</v>
      </c>
      <c r="E19" s="79">
        <v>-100000</v>
      </c>
    </row>
    <row r="20" spans="1:5" ht="14.1" customHeight="1" x14ac:dyDescent="0.2">
      <c r="A20" s="89" t="s">
        <v>89</v>
      </c>
      <c r="B20" s="78">
        <v>93900000</v>
      </c>
      <c r="C20" s="78">
        <v>102900000</v>
      </c>
      <c r="D20" s="78">
        <v>318200000</v>
      </c>
      <c r="E20" s="78">
        <v>264500000</v>
      </c>
    </row>
    <row r="21" spans="1:5" ht="14.1" customHeight="1" x14ac:dyDescent="0.2">
      <c r="A21" s="90" t="s">
        <v>209</v>
      </c>
      <c r="B21" s="91">
        <v>95500000</v>
      </c>
      <c r="C21" s="91">
        <v>102900000</v>
      </c>
      <c r="D21" s="91">
        <v>321400000</v>
      </c>
      <c r="E21" s="91">
        <v>264500000</v>
      </c>
    </row>
    <row r="22" spans="1:5" ht="14.1" customHeight="1" x14ac:dyDescent="0.2">
      <c r="A22" s="90" t="s">
        <v>210</v>
      </c>
      <c r="B22" s="91">
        <v>-1600000</v>
      </c>
      <c r="C22" s="91">
        <v>0</v>
      </c>
      <c r="D22" s="91">
        <v>-3200000</v>
      </c>
      <c r="E22" s="91">
        <v>0</v>
      </c>
    </row>
    <row r="23" spans="1:5" ht="14.1" customHeight="1" x14ac:dyDescent="0.2">
      <c r="A23" s="88" t="s">
        <v>211</v>
      </c>
      <c r="B23" s="79">
        <v>1800000</v>
      </c>
      <c r="C23" s="79">
        <v>1800000</v>
      </c>
      <c r="D23" s="79">
        <v>2300000</v>
      </c>
      <c r="E23" s="79">
        <v>5300000</v>
      </c>
    </row>
    <row r="24" spans="1:5" ht="14.1" customHeight="1" x14ac:dyDescent="0.2">
      <c r="A24" s="88" t="s">
        <v>212</v>
      </c>
      <c r="B24" s="79">
        <v>-2500000</v>
      </c>
      <c r="C24" s="79">
        <v>-2700000</v>
      </c>
      <c r="D24" s="79">
        <v>-4400000</v>
      </c>
      <c r="E24" s="79">
        <v>-3100000</v>
      </c>
    </row>
    <row r="25" spans="1:5" ht="14.1" customHeight="1" x14ac:dyDescent="0.2">
      <c r="A25" s="88" t="s">
        <v>213</v>
      </c>
      <c r="B25" s="79">
        <v>-119000000</v>
      </c>
      <c r="C25" s="79">
        <v>-109800000</v>
      </c>
      <c r="D25" s="79">
        <v>-232000000</v>
      </c>
      <c r="E25" s="79">
        <v>-246900000</v>
      </c>
    </row>
    <row r="26" spans="1:5" ht="14.1" customHeight="1" x14ac:dyDescent="0.2">
      <c r="A26" s="88" t="s">
        <v>214</v>
      </c>
      <c r="B26" s="79">
        <v>0</v>
      </c>
      <c r="C26" s="79">
        <v>0</v>
      </c>
      <c r="D26" s="79">
        <v>0</v>
      </c>
      <c r="E26" s="79">
        <v>4200000</v>
      </c>
    </row>
    <row r="27" spans="1:5" ht="26.65" customHeight="1" x14ac:dyDescent="0.2">
      <c r="A27" s="88" t="s">
        <v>215</v>
      </c>
      <c r="B27" s="91">
        <v>0</v>
      </c>
      <c r="C27" s="91">
        <v>300000</v>
      </c>
      <c r="D27" s="79">
        <v>-500000</v>
      </c>
      <c r="E27" s="79">
        <v>300000</v>
      </c>
    </row>
    <row r="28" spans="1:5" ht="14.1" customHeight="1" x14ac:dyDescent="0.2">
      <c r="A28" s="88" t="s">
        <v>216</v>
      </c>
      <c r="B28" s="79">
        <v>0</v>
      </c>
      <c r="C28" s="79">
        <v>0</v>
      </c>
      <c r="D28" s="79">
        <v>0</v>
      </c>
      <c r="E28" s="79">
        <v>0</v>
      </c>
    </row>
    <row r="29" spans="1:5" ht="14.1" customHeight="1" x14ac:dyDescent="0.2">
      <c r="A29" s="88" t="s">
        <v>217</v>
      </c>
      <c r="B29" s="79">
        <v>0</v>
      </c>
      <c r="C29" s="79">
        <v>0</v>
      </c>
      <c r="D29" s="79">
        <v>0</v>
      </c>
      <c r="E29" s="79">
        <v>0</v>
      </c>
    </row>
    <row r="30" spans="1:5" ht="14.1" customHeight="1" x14ac:dyDescent="0.2">
      <c r="A30" s="88" t="s">
        <v>218</v>
      </c>
      <c r="B30" s="79">
        <v>0</v>
      </c>
      <c r="C30" s="79">
        <v>0</v>
      </c>
      <c r="D30" s="79">
        <v>0</v>
      </c>
      <c r="E30" s="79">
        <v>0</v>
      </c>
    </row>
    <row r="31" spans="1:5" ht="14.1" customHeight="1" x14ac:dyDescent="0.2">
      <c r="A31" s="88" t="s">
        <v>219</v>
      </c>
      <c r="B31" s="79">
        <v>178200000</v>
      </c>
      <c r="C31" s="79">
        <v>34500000</v>
      </c>
      <c r="D31" s="79">
        <v>349400000</v>
      </c>
      <c r="E31" s="79">
        <v>37200000</v>
      </c>
    </row>
    <row r="32" spans="1:5" ht="14.1" customHeight="1" x14ac:dyDescent="0.2">
      <c r="A32" s="88" t="s">
        <v>220</v>
      </c>
      <c r="B32" s="79">
        <v>0</v>
      </c>
      <c r="C32" s="79">
        <v>-23700000</v>
      </c>
      <c r="D32" s="79">
        <v>-3000000</v>
      </c>
      <c r="E32" s="79">
        <v>-29100000</v>
      </c>
    </row>
    <row r="33" spans="1:5" ht="14.1" customHeight="1" x14ac:dyDescent="0.2">
      <c r="A33" s="89" t="s">
        <v>221</v>
      </c>
      <c r="B33" s="78">
        <v>58500000</v>
      </c>
      <c r="C33" s="78">
        <v>-99600000</v>
      </c>
      <c r="D33" s="78">
        <v>111800000</v>
      </c>
      <c r="E33" s="78">
        <v>-232100000</v>
      </c>
    </row>
    <row r="34" spans="1:5" ht="14.1" customHeight="1" x14ac:dyDescent="0.2">
      <c r="A34" s="90" t="s">
        <v>209</v>
      </c>
      <c r="B34" s="91">
        <v>58500000</v>
      </c>
      <c r="C34" s="91">
        <v>-99600000</v>
      </c>
      <c r="D34" s="91">
        <v>111800000</v>
      </c>
      <c r="E34" s="91">
        <v>-232100000</v>
      </c>
    </row>
    <row r="35" spans="1:5" ht="14.1" customHeight="1" x14ac:dyDescent="0.2">
      <c r="A35" s="90" t="s">
        <v>210</v>
      </c>
      <c r="B35" s="91">
        <v>0</v>
      </c>
      <c r="C35" s="91">
        <v>0</v>
      </c>
      <c r="D35" s="91">
        <v>0</v>
      </c>
      <c r="E35" s="91">
        <v>0</v>
      </c>
    </row>
    <row r="36" spans="1:5" ht="14.1" customHeight="1" x14ac:dyDescent="0.2">
      <c r="A36" s="88" t="s">
        <v>222</v>
      </c>
      <c r="B36" s="91">
        <v>-125400000</v>
      </c>
      <c r="C36" s="91">
        <v>-26900000</v>
      </c>
      <c r="D36" s="79">
        <v>-125400000</v>
      </c>
      <c r="E36" s="79">
        <v>-26900000</v>
      </c>
    </row>
    <row r="37" spans="1:5" ht="14.1" customHeight="1" x14ac:dyDescent="0.2">
      <c r="A37" s="88" t="s">
        <v>223</v>
      </c>
      <c r="B37" s="91">
        <v>0</v>
      </c>
      <c r="C37" s="79">
        <v>0</v>
      </c>
      <c r="D37" s="79">
        <v>0</v>
      </c>
      <c r="E37" s="79">
        <v>0</v>
      </c>
    </row>
    <row r="38" spans="1:5" ht="14.1" customHeight="1" x14ac:dyDescent="0.2">
      <c r="A38" s="88" t="s">
        <v>224</v>
      </c>
      <c r="B38" s="91">
        <v>0</v>
      </c>
      <c r="C38" s="91">
        <v>0</v>
      </c>
      <c r="D38" s="79">
        <v>0</v>
      </c>
      <c r="E38" s="79">
        <v>0</v>
      </c>
    </row>
    <row r="39" spans="1:5" ht="14.1" customHeight="1" x14ac:dyDescent="0.2">
      <c r="A39" s="88" t="s">
        <v>225</v>
      </c>
      <c r="B39" s="91">
        <v>0</v>
      </c>
      <c r="C39" s="79">
        <v>0</v>
      </c>
      <c r="D39" s="79">
        <v>0</v>
      </c>
      <c r="E39" s="79">
        <v>0</v>
      </c>
    </row>
    <row r="40" spans="1:5" ht="14.1" customHeight="1" x14ac:dyDescent="0.2">
      <c r="A40" s="88" t="s">
        <v>226</v>
      </c>
      <c r="B40" s="79">
        <v>-57900000</v>
      </c>
      <c r="C40" s="79">
        <v>-10100000</v>
      </c>
      <c r="D40" s="79">
        <v>-158200000</v>
      </c>
      <c r="E40" s="79">
        <v>-60100000</v>
      </c>
    </row>
    <row r="41" spans="1:5" ht="14.1" customHeight="1" x14ac:dyDescent="0.2">
      <c r="A41" s="88" t="s">
        <v>227</v>
      </c>
      <c r="B41" s="79">
        <v>495800000</v>
      </c>
      <c r="C41" s="79">
        <v>0</v>
      </c>
      <c r="D41" s="79">
        <v>545300000</v>
      </c>
      <c r="E41" s="79">
        <v>39900000</v>
      </c>
    </row>
    <row r="42" spans="1:5" ht="14.1" customHeight="1" x14ac:dyDescent="0.2">
      <c r="A42" s="89" t="s">
        <v>228</v>
      </c>
      <c r="B42" s="78">
        <v>312500000</v>
      </c>
      <c r="C42" s="78">
        <v>-37000000</v>
      </c>
      <c r="D42" s="78">
        <v>261700000</v>
      </c>
      <c r="E42" s="78">
        <v>-47100000</v>
      </c>
    </row>
    <row r="43" spans="1:5" ht="14.1" customHeight="1" x14ac:dyDescent="0.2">
      <c r="A43" s="90" t="s">
        <v>209</v>
      </c>
      <c r="B43" s="91">
        <v>312500000</v>
      </c>
      <c r="C43" s="91">
        <v>-37000000</v>
      </c>
      <c r="D43" s="91">
        <v>261700000</v>
      </c>
      <c r="E43" s="91">
        <v>-47100000</v>
      </c>
    </row>
    <row r="44" spans="1:5" ht="14.1" customHeight="1" x14ac:dyDescent="0.2">
      <c r="A44" s="90" t="s">
        <v>210</v>
      </c>
      <c r="B44" s="91">
        <v>0</v>
      </c>
      <c r="C44" s="91">
        <v>0</v>
      </c>
      <c r="D44" s="91">
        <v>0</v>
      </c>
      <c r="E44" s="91">
        <v>0</v>
      </c>
    </row>
    <row r="45" spans="1:5" ht="14.1" customHeight="1" x14ac:dyDescent="0.2">
      <c r="A45" s="89" t="s">
        <v>229</v>
      </c>
      <c r="B45" s="78">
        <v>464900000</v>
      </c>
      <c r="C45" s="78">
        <v>-33700000</v>
      </c>
      <c r="D45" s="78">
        <v>691700000</v>
      </c>
      <c r="E45" s="78">
        <v>-14700000</v>
      </c>
    </row>
    <row r="46" spans="1:5" ht="14.1" customHeight="1" x14ac:dyDescent="0.2">
      <c r="A46" s="88" t="s">
        <v>230</v>
      </c>
      <c r="B46" s="79">
        <v>1100000</v>
      </c>
      <c r="C46" s="79">
        <v>-7600000</v>
      </c>
      <c r="D46" s="79">
        <v>1100000</v>
      </c>
      <c r="E46" s="79">
        <v>-12200000</v>
      </c>
    </row>
    <row r="47" spans="1:5" ht="14.1" customHeight="1" x14ac:dyDescent="0.2">
      <c r="A47" s="88" t="s">
        <v>231</v>
      </c>
      <c r="B47" s="79">
        <v>0</v>
      </c>
      <c r="C47" s="79">
        <v>0</v>
      </c>
      <c r="D47" s="79">
        <v>27000000</v>
      </c>
      <c r="E47" s="79">
        <v>0</v>
      </c>
    </row>
    <row r="48" spans="1:5" ht="14.1" customHeight="1" x14ac:dyDescent="0.2">
      <c r="A48" s="88" t="s">
        <v>232</v>
      </c>
      <c r="B48" s="79">
        <v>466000000</v>
      </c>
      <c r="C48" s="79">
        <v>-41300000</v>
      </c>
      <c r="D48" s="79">
        <v>719800000</v>
      </c>
      <c r="E48" s="79">
        <v>-26900000</v>
      </c>
    </row>
    <row r="49" spans="1:5" ht="14.1" customHeight="1" x14ac:dyDescent="0.2">
      <c r="A49" s="89" t="s">
        <v>233</v>
      </c>
      <c r="B49" s="92"/>
      <c r="C49" s="92"/>
      <c r="D49" s="78">
        <v>144500000</v>
      </c>
      <c r="E49" s="78">
        <v>309200000</v>
      </c>
    </row>
    <row r="50" spans="1:5" ht="14.1" customHeight="1" x14ac:dyDescent="0.2">
      <c r="A50" s="89" t="s">
        <v>234</v>
      </c>
      <c r="B50" s="92"/>
      <c r="C50" s="92"/>
      <c r="D50" s="78">
        <v>864300000</v>
      </c>
      <c r="E50" s="78">
        <v>282300000</v>
      </c>
    </row>
    <row r="51" spans="1:5" ht="14.1" customHeight="1" x14ac:dyDescent="0.2">
      <c r="A51" s="90" t="s">
        <v>235</v>
      </c>
      <c r="B51" s="93"/>
      <c r="C51" s="93"/>
      <c r="D51" s="91">
        <v>872500000</v>
      </c>
      <c r="E51" s="91">
        <v>291300000</v>
      </c>
    </row>
    <row r="52" spans="1:5" ht="14.1" customHeight="1" x14ac:dyDescent="0.2">
      <c r="A52" s="90" t="s">
        <v>236</v>
      </c>
      <c r="B52" s="93"/>
      <c r="C52" s="93"/>
      <c r="D52" s="91">
        <v>-8200000</v>
      </c>
      <c r="E52" s="91">
        <v>-9000000</v>
      </c>
    </row>
    <row r="53" spans="1:5" ht="14.1" customHeight="1" x14ac:dyDescent="0.2"/>
    <row r="54" spans="1:5" ht="14.1" customHeight="1" x14ac:dyDescent="0.2"/>
    <row r="55" spans="1:5" ht="14.1" customHeight="1" x14ac:dyDescent="0.2"/>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0"/>
  <sheetViews>
    <sheetView showRuler="0" workbookViewId="0"/>
  </sheetViews>
  <sheetFormatPr baseColWidth="10" defaultColWidth="13.7109375" defaultRowHeight="12.75" x14ac:dyDescent="0.2"/>
  <cols>
    <col min="1" max="1" width="60.140625" customWidth="1"/>
    <col min="2" max="2" width="14" customWidth="1"/>
    <col min="3" max="3" width="12" hidden="1" customWidth="1"/>
    <col min="4" max="4" width="12.42578125" hidden="1" customWidth="1"/>
    <col min="5" max="10" width="12.42578125" customWidth="1"/>
    <col min="11" max="11" width="12.5703125" customWidth="1"/>
    <col min="12" max="16" width="11.85546875" customWidth="1"/>
    <col min="17" max="18" width="13.5703125" customWidth="1"/>
  </cols>
  <sheetData>
    <row r="1" spans="1:14" ht="20.100000000000001" customHeight="1" x14ac:dyDescent="0.25">
      <c r="A1" s="94" t="s">
        <v>237</v>
      </c>
    </row>
    <row r="2" spans="1:14" ht="20.100000000000001" customHeight="1" x14ac:dyDescent="0.2"/>
    <row r="3" spans="1:14" ht="20.100000000000001" customHeight="1" x14ac:dyDescent="0.25">
      <c r="A3" s="94" t="s">
        <v>238</v>
      </c>
      <c r="B3" s="116"/>
      <c r="C3" s="95">
        <v>2013</v>
      </c>
      <c r="D3" s="95">
        <v>2014</v>
      </c>
      <c r="E3" s="95">
        <v>2015</v>
      </c>
      <c r="F3" s="95">
        <v>2016</v>
      </c>
      <c r="G3" s="95">
        <v>2017</v>
      </c>
      <c r="H3" s="95">
        <v>2018</v>
      </c>
      <c r="I3" s="95">
        <v>2019</v>
      </c>
      <c r="J3" s="95">
        <v>2020</v>
      </c>
      <c r="K3" s="96" t="s">
        <v>239</v>
      </c>
      <c r="L3" s="95">
        <v>2022</v>
      </c>
      <c r="M3" s="95">
        <v>2023</v>
      </c>
      <c r="N3" s="95">
        <v>2024</v>
      </c>
    </row>
    <row r="4" spans="1:14" ht="23.25" customHeight="1" x14ac:dyDescent="0.25">
      <c r="L4" s="97"/>
      <c r="N4" s="97"/>
    </row>
    <row r="5" spans="1:14" ht="23.25" customHeight="1" x14ac:dyDescent="0.25">
      <c r="A5" s="97" t="s">
        <v>80</v>
      </c>
      <c r="B5" s="97" t="s">
        <v>36</v>
      </c>
      <c r="C5" s="98">
        <v>3950.4</v>
      </c>
      <c r="D5" s="98">
        <v>3821.7</v>
      </c>
      <c r="E5" s="98">
        <v>4175.5</v>
      </c>
      <c r="F5" s="98">
        <v>3456.6</v>
      </c>
      <c r="G5" s="98">
        <v>3627</v>
      </c>
      <c r="H5" s="98">
        <v>4039.1</v>
      </c>
      <c r="I5" s="98">
        <v>4070.7</v>
      </c>
      <c r="J5" s="98">
        <v>3698.4</v>
      </c>
      <c r="K5" s="98">
        <v>3213.1</v>
      </c>
      <c r="L5" s="98">
        <v>5676.6</v>
      </c>
      <c r="M5" s="99">
        <v>3872644177.6100001</v>
      </c>
      <c r="N5" s="100">
        <v>3653091765.1700001</v>
      </c>
    </row>
    <row r="6" spans="1:14" ht="23.25" customHeight="1" x14ac:dyDescent="0.25">
      <c r="A6" s="97" t="s">
        <v>240</v>
      </c>
      <c r="B6" s="97" t="s">
        <v>36</v>
      </c>
      <c r="C6" s="98">
        <v>907.2</v>
      </c>
      <c r="D6" s="98">
        <v>895.5</v>
      </c>
      <c r="E6" s="98">
        <v>1057.5</v>
      </c>
      <c r="F6" s="98">
        <v>519.1</v>
      </c>
      <c r="G6" s="98">
        <v>576.70000000000005</v>
      </c>
      <c r="H6" s="98">
        <v>606.29999999999995</v>
      </c>
      <c r="I6" s="98">
        <v>640.4</v>
      </c>
      <c r="J6" s="98">
        <v>444.8</v>
      </c>
      <c r="K6" s="98">
        <v>1067.3</v>
      </c>
      <c r="L6" s="98">
        <v>2422.9</v>
      </c>
      <c r="M6" s="99">
        <v>712387113.19000101</v>
      </c>
      <c r="N6" s="100">
        <v>557720198.95999396</v>
      </c>
    </row>
    <row r="7" spans="1:14" ht="23.25" customHeight="1" x14ac:dyDescent="0.25">
      <c r="A7" s="97" t="s">
        <v>241</v>
      </c>
      <c r="B7" s="97" t="s">
        <v>242</v>
      </c>
      <c r="C7" s="98">
        <v>23</v>
      </c>
      <c r="D7" s="98">
        <v>23.4</v>
      </c>
      <c r="E7" s="98">
        <v>25.3</v>
      </c>
      <c r="F7" s="98">
        <v>15</v>
      </c>
      <c r="G7" s="98">
        <v>15.9</v>
      </c>
      <c r="H7" s="98">
        <v>15</v>
      </c>
      <c r="I7" s="98">
        <v>15.7</v>
      </c>
      <c r="J7" s="98">
        <v>12</v>
      </c>
      <c r="K7" s="98">
        <v>33.200000000000003</v>
      </c>
      <c r="L7" s="98">
        <v>42.7</v>
      </c>
      <c r="M7" s="98">
        <v>0.183953671062455</v>
      </c>
      <c r="N7" s="101">
        <v>0.15267073339835499</v>
      </c>
    </row>
    <row r="8" spans="1:14" ht="23.25" customHeight="1" x14ac:dyDescent="0.25">
      <c r="A8" s="97" t="s">
        <v>243</v>
      </c>
      <c r="B8" s="97" t="s">
        <v>36</v>
      </c>
      <c r="C8" s="98">
        <v>251.3</v>
      </c>
      <c r="D8" s="98">
        <v>254.3</v>
      </c>
      <c r="E8" s="98">
        <v>275.89999999999998</v>
      </c>
      <c r="F8" s="98">
        <v>289.8</v>
      </c>
      <c r="G8" s="98">
        <v>305.89999999999998</v>
      </c>
      <c r="H8" s="98">
        <v>379.1</v>
      </c>
      <c r="I8" s="98">
        <v>431.9</v>
      </c>
      <c r="J8" s="98">
        <v>441.7</v>
      </c>
      <c r="K8" s="98">
        <v>292.5</v>
      </c>
      <c r="L8" s="98">
        <v>443.8</v>
      </c>
      <c r="M8" s="99">
        <v>456102632.25999999</v>
      </c>
      <c r="N8" s="100">
        <v>559778547.38</v>
      </c>
    </row>
    <row r="9" spans="1:14" ht="23.25" customHeight="1" x14ac:dyDescent="0.25">
      <c r="A9" s="97" t="s">
        <v>244</v>
      </c>
      <c r="B9" s="97" t="s">
        <v>36</v>
      </c>
      <c r="C9" s="98">
        <v>437.1</v>
      </c>
      <c r="D9" s="98">
        <v>366.6</v>
      </c>
      <c r="E9" s="98">
        <v>542.29999999999995</v>
      </c>
      <c r="F9" s="98">
        <v>130.5</v>
      </c>
      <c r="G9" s="98">
        <v>145</v>
      </c>
      <c r="H9" s="98">
        <v>85.4</v>
      </c>
      <c r="I9" s="98">
        <v>77.8</v>
      </c>
      <c r="J9" s="98">
        <v>-1802.5</v>
      </c>
      <c r="K9" s="98">
        <v>2182.4</v>
      </c>
      <c r="L9" s="98">
        <v>1494</v>
      </c>
      <c r="M9" s="99">
        <v>161913275.66924101</v>
      </c>
      <c r="N9" s="100">
        <v>3627072.8028360899</v>
      </c>
    </row>
    <row r="10" spans="1:14" ht="23.25" customHeight="1" x14ac:dyDescent="0.25">
      <c r="A10" s="97" t="s">
        <v>245</v>
      </c>
      <c r="B10" s="97" t="s">
        <v>104</v>
      </c>
      <c r="C10" s="102">
        <v>2.2799999999999998</v>
      </c>
      <c r="D10" s="102">
        <v>1.92</v>
      </c>
      <c r="E10" s="102">
        <v>2.83</v>
      </c>
      <c r="F10" s="102">
        <v>0.68</v>
      </c>
      <c r="G10" s="102">
        <v>0.76</v>
      </c>
      <c r="H10" s="102">
        <v>0.45</v>
      </c>
      <c r="I10" s="102">
        <v>0.41</v>
      </c>
      <c r="J10" s="102">
        <v>-9.42</v>
      </c>
      <c r="K10" s="102">
        <v>11.4</v>
      </c>
      <c r="L10" s="102">
        <v>7.81</v>
      </c>
      <c r="M10" s="102">
        <v>0.86435291691235605</v>
      </c>
      <c r="N10" s="103">
        <v>2.0251662774070901E-2</v>
      </c>
    </row>
    <row r="11" spans="1:14" ht="23.25" customHeight="1" x14ac:dyDescent="0.25">
      <c r="L11" s="97"/>
      <c r="M11" s="97"/>
      <c r="N11" s="97"/>
    </row>
    <row r="12" spans="1:14" ht="23.25" customHeight="1" x14ac:dyDescent="0.25">
      <c r="A12" s="97" t="s">
        <v>246</v>
      </c>
      <c r="B12" s="97" t="s">
        <v>36</v>
      </c>
      <c r="C12" s="98">
        <v>755.7</v>
      </c>
      <c r="D12" s="98">
        <v>719.1</v>
      </c>
      <c r="E12" s="98">
        <v>669.4</v>
      </c>
      <c r="F12" s="98">
        <v>445.4</v>
      </c>
      <c r="G12" s="98">
        <v>306.8</v>
      </c>
      <c r="H12" s="98">
        <v>308.7</v>
      </c>
      <c r="I12" s="98">
        <v>639.79999999999995</v>
      </c>
      <c r="J12" s="98">
        <v>428.5</v>
      </c>
      <c r="K12" s="98">
        <v>347.3</v>
      </c>
      <c r="L12" s="98">
        <v>1393.7</v>
      </c>
      <c r="M12" s="99">
        <v>821600000</v>
      </c>
      <c r="N12" s="100">
        <v>583000000</v>
      </c>
    </row>
    <row r="13" spans="1:14" ht="23.25" customHeight="1" x14ac:dyDescent="0.25">
      <c r="A13" s="97" t="s">
        <v>247</v>
      </c>
      <c r="B13" s="97" t="s">
        <v>36</v>
      </c>
      <c r="C13" s="98">
        <v>742.5</v>
      </c>
      <c r="D13" s="98">
        <v>1153.2</v>
      </c>
      <c r="E13" s="98">
        <v>1278.8</v>
      </c>
      <c r="F13" s="98">
        <v>1170.8</v>
      </c>
      <c r="G13" s="98">
        <v>810.8</v>
      </c>
      <c r="H13" s="98">
        <v>443.2</v>
      </c>
      <c r="I13" s="98">
        <v>493.3</v>
      </c>
      <c r="J13" s="98">
        <v>526</v>
      </c>
      <c r="K13" s="98">
        <v>334.3</v>
      </c>
      <c r="L13" s="98">
        <v>403.8</v>
      </c>
      <c r="M13" s="99">
        <v>525265000</v>
      </c>
      <c r="N13" s="100">
        <v>530752000</v>
      </c>
    </row>
    <row r="14" spans="1:14" ht="23.25" customHeight="1" x14ac:dyDescent="0.25">
      <c r="A14" s="97" t="s">
        <v>248</v>
      </c>
      <c r="B14" s="97" t="s">
        <v>36</v>
      </c>
      <c r="C14" s="98">
        <v>48.7</v>
      </c>
      <c r="D14" s="98">
        <v>-306.3</v>
      </c>
      <c r="E14" s="98">
        <v>-635.9</v>
      </c>
      <c r="F14" s="98">
        <v>-776.8</v>
      </c>
      <c r="G14" s="98">
        <v>-389.8</v>
      </c>
      <c r="H14" s="98">
        <v>-206.3</v>
      </c>
      <c r="I14" s="98">
        <v>139.69999999999999</v>
      </c>
      <c r="J14" s="98">
        <v>-42.2</v>
      </c>
      <c r="K14" s="98">
        <v>92.7</v>
      </c>
      <c r="L14" s="98">
        <v>932</v>
      </c>
      <c r="M14" s="99">
        <v>311200000</v>
      </c>
      <c r="N14" s="100">
        <v>62400000</v>
      </c>
    </row>
    <row r="15" spans="1:14" ht="23.25" customHeight="1" x14ac:dyDescent="0.25">
      <c r="A15" s="104" t="s">
        <v>249</v>
      </c>
      <c r="L15" s="97"/>
      <c r="M15" s="97"/>
      <c r="N15" s="97"/>
    </row>
    <row r="16" spans="1:14" ht="23.25" customHeight="1" x14ac:dyDescent="0.25">
      <c r="A16" s="97" t="s">
        <v>250</v>
      </c>
      <c r="B16" s="97" t="s">
        <v>36</v>
      </c>
      <c r="C16" s="98">
        <v>7498.2</v>
      </c>
      <c r="D16" s="98">
        <v>7855.2</v>
      </c>
      <c r="E16" s="99">
        <v>8273600000</v>
      </c>
      <c r="F16" s="99">
        <v>9645500000</v>
      </c>
      <c r="G16" s="99">
        <v>9754400000</v>
      </c>
      <c r="H16" s="99">
        <v>9966200000</v>
      </c>
      <c r="I16" s="99">
        <v>10592200000</v>
      </c>
      <c r="J16" s="99">
        <v>8387400000</v>
      </c>
      <c r="K16" s="99">
        <v>8724300000</v>
      </c>
      <c r="L16" s="99">
        <v>9890000000</v>
      </c>
      <c r="M16" s="99">
        <v>9473807902.3899994</v>
      </c>
      <c r="N16" s="100">
        <v>9353481197.2299995</v>
      </c>
    </row>
    <row r="17" spans="1:14" ht="23.25" customHeight="1" x14ac:dyDescent="0.25">
      <c r="A17" s="97" t="s">
        <v>176</v>
      </c>
      <c r="B17" s="97" t="s">
        <v>36</v>
      </c>
      <c r="C17" s="98">
        <v>3396.6</v>
      </c>
      <c r="D17" s="98">
        <v>3974.5</v>
      </c>
      <c r="E17" s="99">
        <v>4295600000</v>
      </c>
      <c r="F17" s="99">
        <v>4552200000</v>
      </c>
      <c r="G17" s="99">
        <v>4160700000</v>
      </c>
      <c r="H17" s="99">
        <v>4144100000</v>
      </c>
      <c r="I17" s="99">
        <v>4495100000</v>
      </c>
      <c r="J17" s="99">
        <v>2222600000</v>
      </c>
      <c r="K17" s="99">
        <v>5259200000</v>
      </c>
      <c r="L17" s="99">
        <v>6720000000</v>
      </c>
      <c r="M17" s="99">
        <v>6503118041.0900002</v>
      </c>
      <c r="N17" s="100">
        <v>6216330973.1700001</v>
      </c>
    </row>
    <row r="18" spans="1:14" ht="23.25" customHeight="1" x14ac:dyDescent="0.25">
      <c r="A18" s="97" t="s">
        <v>251</v>
      </c>
      <c r="B18" s="97" t="s">
        <v>242</v>
      </c>
      <c r="C18" s="98">
        <v>45.3</v>
      </c>
      <c r="D18" s="98">
        <v>50.6</v>
      </c>
      <c r="E18" s="98">
        <v>51.9</v>
      </c>
      <c r="F18" s="98">
        <v>47.2</v>
      </c>
      <c r="G18" s="98">
        <v>42.7</v>
      </c>
      <c r="H18" s="98">
        <v>41.6</v>
      </c>
      <c r="I18" s="98">
        <v>42.4</v>
      </c>
      <c r="J18" s="98">
        <v>26.5</v>
      </c>
      <c r="K18" s="98">
        <v>60.3</v>
      </c>
      <c r="L18" s="98">
        <v>67.900000000000006</v>
      </c>
      <c r="M18" s="98">
        <v>0.68643127537443804</v>
      </c>
      <c r="N18" s="101">
        <v>0.66460078788750299</v>
      </c>
    </row>
    <row r="19" spans="1:14" ht="46.7" customHeight="1" x14ac:dyDescent="0.2">
      <c r="A19" s="105" t="s">
        <v>252</v>
      </c>
      <c r="B19" s="105" t="s">
        <v>36</v>
      </c>
      <c r="C19" s="106">
        <v>-190.4</v>
      </c>
      <c r="D19" s="106">
        <v>-590.9</v>
      </c>
      <c r="E19" s="107">
        <v>-1363.6</v>
      </c>
      <c r="F19" s="107">
        <v>-2401.1</v>
      </c>
      <c r="G19" s="107">
        <v>-2974.1</v>
      </c>
      <c r="H19" s="107">
        <v>-3241.5</v>
      </c>
      <c r="I19" s="107">
        <v>-3116.6</v>
      </c>
      <c r="J19" s="107">
        <v>-3217.4</v>
      </c>
      <c r="K19" s="107">
        <v>-606.29999999999995</v>
      </c>
      <c r="L19" s="107">
        <v>244.9</v>
      </c>
      <c r="M19" s="108">
        <v>125007546.06</v>
      </c>
      <c r="N19" s="109">
        <v>31140188.009999901</v>
      </c>
    </row>
    <row r="20" spans="1:14" ht="23.25" customHeight="1" x14ac:dyDescent="0.25">
      <c r="A20" s="97" t="s">
        <v>253</v>
      </c>
      <c r="B20" s="97" t="s">
        <v>254</v>
      </c>
      <c r="C20" s="98">
        <v>0.2</v>
      </c>
      <c r="D20" s="98">
        <v>0.7</v>
      </c>
      <c r="E20" s="98">
        <v>1.3</v>
      </c>
      <c r="F20" s="98">
        <v>4.5999999999999996</v>
      </c>
      <c r="G20" s="98">
        <v>5.2</v>
      </c>
      <c r="H20" s="98">
        <v>5.3</v>
      </c>
      <c r="I20" s="98">
        <v>4.9000000000000004</v>
      </c>
      <c r="J20" s="98">
        <v>7.2</v>
      </c>
      <c r="K20" s="98">
        <v>0.6</v>
      </c>
      <c r="L20" s="110" t="s">
        <v>255</v>
      </c>
      <c r="M20" s="110" t="s">
        <v>255</v>
      </c>
      <c r="N20" s="111" t="s">
        <v>256</v>
      </c>
    </row>
    <row r="21" spans="1:14" ht="23.25" customHeight="1" x14ac:dyDescent="0.25">
      <c r="A21" s="97" t="s">
        <v>257</v>
      </c>
      <c r="B21" s="97" t="s">
        <v>36</v>
      </c>
      <c r="C21" s="98">
        <v>844.9</v>
      </c>
      <c r="D21" s="98">
        <v>768.1</v>
      </c>
      <c r="E21" s="98">
        <v>945.9</v>
      </c>
      <c r="F21" s="98">
        <v>894.6</v>
      </c>
      <c r="G21" s="98">
        <v>968.1</v>
      </c>
      <c r="H21" s="98">
        <v>1126.7</v>
      </c>
      <c r="I21" s="98">
        <v>1037.9000000000001</v>
      </c>
      <c r="J21" s="98">
        <v>747.4</v>
      </c>
      <c r="K21" s="98">
        <v>647.4</v>
      </c>
      <c r="L21" s="98">
        <v>1303.5999999999999</v>
      </c>
      <c r="M21" s="99">
        <v>1135514185.8900001</v>
      </c>
      <c r="N21" s="100">
        <v>1032871251.51</v>
      </c>
    </row>
    <row r="22" spans="1:14" ht="23.25" customHeight="1" x14ac:dyDescent="0.25">
      <c r="A22" s="97" t="s">
        <v>258</v>
      </c>
      <c r="B22" s="97" t="s">
        <v>242</v>
      </c>
      <c r="C22" s="98">
        <v>15.2</v>
      </c>
      <c r="D22" s="98">
        <v>12.7</v>
      </c>
      <c r="E22" s="98">
        <v>12.5</v>
      </c>
      <c r="F22" s="98">
        <v>3</v>
      </c>
      <c r="G22" s="98">
        <v>3.2</v>
      </c>
      <c r="H22" s="98">
        <v>2.6</v>
      </c>
      <c r="I22" s="98">
        <v>2.2999999999999998</v>
      </c>
      <c r="J22" s="98">
        <v>-22.8</v>
      </c>
      <c r="K22" s="98">
        <v>42.9</v>
      </c>
      <c r="L22" s="98">
        <v>25.7</v>
      </c>
      <c r="M22" s="98">
        <v>3.1815873366533798E-2</v>
      </c>
      <c r="N22" s="101">
        <v>-2.5411589621544503E-4</v>
      </c>
    </row>
    <row r="23" spans="1:14" ht="23.25" customHeight="1" x14ac:dyDescent="0.25">
      <c r="A23" s="104" t="s">
        <v>259</v>
      </c>
      <c r="L23" s="97"/>
      <c r="M23" s="97"/>
      <c r="N23" s="97"/>
    </row>
    <row r="24" spans="1:14" ht="23.25" customHeight="1" x14ac:dyDescent="0.25">
      <c r="A24" s="97" t="s">
        <v>260</v>
      </c>
      <c r="B24" s="97" t="s">
        <v>261</v>
      </c>
      <c r="C24" s="112">
        <v>14420.5</v>
      </c>
      <c r="D24" s="112">
        <v>14295</v>
      </c>
      <c r="E24" s="112">
        <v>14383</v>
      </c>
      <c r="F24" s="112">
        <v>14530</v>
      </c>
      <c r="G24" s="112">
        <v>14793</v>
      </c>
      <c r="H24" s="112">
        <v>14931</v>
      </c>
      <c r="I24" s="112">
        <v>14868</v>
      </c>
      <c r="J24" s="112">
        <v>14731.8</v>
      </c>
      <c r="K24" s="112">
        <v>10711</v>
      </c>
      <c r="L24" s="112">
        <v>11097</v>
      </c>
      <c r="M24" s="112">
        <v>11447</v>
      </c>
      <c r="N24" s="113">
        <v>11468</v>
      </c>
    </row>
    <row r="25" spans="1:14" ht="23.25" customHeight="1" x14ac:dyDescent="0.25">
      <c r="A25" s="97" t="s">
        <v>262</v>
      </c>
      <c r="B25" s="97" t="s">
        <v>261</v>
      </c>
      <c r="C25" s="112">
        <v>14348</v>
      </c>
      <c r="D25" s="112">
        <v>14295</v>
      </c>
      <c r="E25" s="112">
        <v>14276</v>
      </c>
      <c r="F25" s="112">
        <v>14445.9</v>
      </c>
      <c r="G25" s="112">
        <v>14654</v>
      </c>
      <c r="H25" s="112">
        <v>14904</v>
      </c>
      <c r="I25" s="112">
        <v>14693</v>
      </c>
      <c r="J25" s="112">
        <v>14758</v>
      </c>
      <c r="K25" s="112">
        <v>10776</v>
      </c>
      <c r="L25" s="112">
        <v>10881</v>
      </c>
      <c r="M25" s="112">
        <v>11256</v>
      </c>
      <c r="N25" s="113">
        <v>11407</v>
      </c>
    </row>
    <row r="26" spans="1:14" ht="23.25" customHeight="1" x14ac:dyDescent="0.25">
      <c r="A26" s="104" t="s">
        <v>263</v>
      </c>
      <c r="L26" s="97"/>
      <c r="M26" s="97"/>
      <c r="N26" s="97"/>
    </row>
    <row r="27" spans="1:14" ht="23.25" customHeight="1" x14ac:dyDescent="0.25">
      <c r="A27" s="97" t="s">
        <v>264</v>
      </c>
      <c r="B27" s="97" t="s">
        <v>104</v>
      </c>
      <c r="C27" s="98">
        <v>17.7</v>
      </c>
      <c r="D27" s="98">
        <v>20.8</v>
      </c>
      <c r="E27" s="98">
        <v>22.4</v>
      </c>
      <c r="F27" s="98">
        <v>23.8</v>
      </c>
      <c r="G27" s="98">
        <v>21.7</v>
      </c>
      <c r="H27" s="98">
        <v>21.7</v>
      </c>
      <c r="I27" s="98">
        <v>23.5</v>
      </c>
      <c r="J27" s="98">
        <v>11.6</v>
      </c>
      <c r="K27" s="98">
        <v>27.5</v>
      </c>
      <c r="L27" s="98">
        <v>35.1</v>
      </c>
      <c r="M27" s="98">
        <v>36.3099834790061</v>
      </c>
      <c r="N27" s="101">
        <v>34.708715651423802</v>
      </c>
    </row>
    <row r="28" spans="1:14" ht="23.25" customHeight="1" x14ac:dyDescent="0.25">
      <c r="A28" s="97" t="s">
        <v>265</v>
      </c>
      <c r="B28" s="97" t="s">
        <v>104</v>
      </c>
      <c r="C28" s="102">
        <v>0.25</v>
      </c>
      <c r="D28" s="102">
        <v>0.9</v>
      </c>
      <c r="E28" s="102">
        <v>1.1499999999999999</v>
      </c>
      <c r="F28" s="102">
        <v>0.3</v>
      </c>
      <c r="G28" s="102">
        <v>0.35</v>
      </c>
      <c r="H28" s="102">
        <v>0.25</v>
      </c>
      <c r="I28" s="102">
        <v>0.04</v>
      </c>
      <c r="J28" s="102">
        <v>0</v>
      </c>
      <c r="K28" s="102">
        <v>0.2</v>
      </c>
      <c r="L28" s="102">
        <v>1</v>
      </c>
      <c r="M28" s="102">
        <v>0.7</v>
      </c>
      <c r="N28" s="103">
        <v>0.15</v>
      </c>
    </row>
    <row r="29" spans="1:14" ht="23.25" customHeight="1" x14ac:dyDescent="0.25">
      <c r="A29" s="97" t="s">
        <v>266</v>
      </c>
      <c r="B29" s="97" t="s">
        <v>242</v>
      </c>
      <c r="C29" s="98">
        <v>1.1000000000000001</v>
      </c>
      <c r="D29" s="98">
        <v>3.9</v>
      </c>
      <c r="E29" s="98">
        <v>4.9000000000000004</v>
      </c>
      <c r="F29" s="98">
        <v>1.3</v>
      </c>
      <c r="G29" s="98">
        <v>1.7</v>
      </c>
      <c r="H29" s="98">
        <v>1.6</v>
      </c>
      <c r="I29" s="98">
        <v>1.3</v>
      </c>
      <c r="J29" s="98">
        <v>0</v>
      </c>
      <c r="K29" s="98">
        <v>1.3</v>
      </c>
      <c r="L29" s="98">
        <v>5.4</v>
      </c>
      <c r="M29" s="98">
        <v>4.8916841369671601E-2</v>
      </c>
      <c r="N29" s="101">
        <v>1.4340344168259999E-2</v>
      </c>
    </row>
    <row r="30" spans="1:14" ht="23.25" customHeight="1" x14ac:dyDescent="0.25">
      <c r="A30" s="97" t="s">
        <v>267</v>
      </c>
      <c r="B30" s="97" t="s">
        <v>268</v>
      </c>
      <c r="C30" s="102">
        <v>22.38</v>
      </c>
      <c r="D30" s="102">
        <v>22.92</v>
      </c>
      <c r="E30" s="102">
        <v>23.62</v>
      </c>
      <c r="F30" s="102">
        <v>22.69</v>
      </c>
      <c r="G30" s="102">
        <v>20.76</v>
      </c>
      <c r="H30" s="102">
        <v>15.72</v>
      </c>
      <c r="I30" s="102">
        <v>11.12</v>
      </c>
      <c r="J30" s="102">
        <v>7.79</v>
      </c>
      <c r="K30" s="102">
        <v>15.185</v>
      </c>
      <c r="L30" s="102">
        <v>18.38</v>
      </c>
      <c r="M30" s="102">
        <v>14.31</v>
      </c>
      <c r="N30" s="103">
        <v>10.46</v>
      </c>
    </row>
    <row r="31" spans="1:14" ht="23.25" customHeight="1" x14ac:dyDescent="0.25">
      <c r="A31" s="97" t="s">
        <v>269</v>
      </c>
      <c r="B31" s="97" t="s">
        <v>270</v>
      </c>
      <c r="C31" s="98">
        <v>4.3</v>
      </c>
      <c r="D31" s="98">
        <v>4.4000000000000004</v>
      </c>
      <c r="E31" s="98">
        <v>4.5</v>
      </c>
      <c r="F31" s="98">
        <v>4.3</v>
      </c>
      <c r="G31" s="98">
        <v>4</v>
      </c>
      <c r="H31" s="98">
        <v>3</v>
      </c>
      <c r="I31" s="98">
        <v>2.1</v>
      </c>
      <c r="J31" s="98">
        <v>1.5</v>
      </c>
      <c r="K31" s="98">
        <v>2.9</v>
      </c>
      <c r="L31" s="98">
        <v>3.5</v>
      </c>
      <c r="M31" s="114">
        <v>2562921000</v>
      </c>
      <c r="N31" s="115">
        <v>1873386000</v>
      </c>
    </row>
    <row r="32" spans="1:14" ht="23.25" customHeight="1" x14ac:dyDescent="0.25">
      <c r="A32" s="97" t="s">
        <v>271</v>
      </c>
      <c r="B32" s="97" t="s">
        <v>270</v>
      </c>
      <c r="C32" s="98">
        <v>5.3</v>
      </c>
      <c r="D32" s="98">
        <v>6.1</v>
      </c>
      <c r="E32" s="98">
        <v>6.9</v>
      </c>
      <c r="F32" s="98">
        <v>7.9</v>
      </c>
      <c r="G32" s="98">
        <v>8.1</v>
      </c>
      <c r="H32" s="98">
        <v>7.4</v>
      </c>
      <c r="I32" s="98">
        <v>6.7</v>
      </c>
      <c r="J32" s="98">
        <v>6.1</v>
      </c>
      <c r="K32" s="98">
        <v>4.7</v>
      </c>
      <c r="L32" s="98">
        <v>4.4000000000000004</v>
      </c>
      <c r="M32" s="114">
        <v>3800664322.1300001</v>
      </c>
      <c r="N32" s="115">
        <v>3318055199.3200002</v>
      </c>
    </row>
    <row r="33" spans="1:14" ht="23.25" customHeight="1" x14ac:dyDescent="0.25">
      <c r="A33" s="97" t="s">
        <v>272</v>
      </c>
      <c r="B33" s="97" t="s">
        <v>273</v>
      </c>
      <c r="C33" s="102">
        <v>191.4</v>
      </c>
      <c r="D33" s="98">
        <v>191.4</v>
      </c>
      <c r="E33" s="98">
        <v>191.4</v>
      </c>
      <c r="F33" s="98">
        <v>191.4</v>
      </c>
      <c r="G33" s="98">
        <v>191.4</v>
      </c>
      <c r="H33" s="98">
        <v>191.4</v>
      </c>
      <c r="I33" s="98">
        <v>191.4</v>
      </c>
      <c r="J33" s="98">
        <v>191.4</v>
      </c>
      <c r="K33" s="98">
        <v>191.4</v>
      </c>
      <c r="L33" s="98">
        <v>191.4</v>
      </c>
      <c r="M33" s="99">
        <v>187300000</v>
      </c>
      <c r="N33" s="100">
        <v>179100000</v>
      </c>
    </row>
    <row r="34" spans="1:14" ht="300.75" customHeight="1" x14ac:dyDescent="0.2">
      <c r="A34" s="191" t="s">
        <v>274</v>
      </c>
      <c r="B34" s="188"/>
      <c r="C34" s="188"/>
      <c r="D34" s="188"/>
      <c r="E34" s="188"/>
      <c r="F34" s="188"/>
      <c r="G34" s="188"/>
      <c r="H34" s="188"/>
      <c r="I34" s="188"/>
      <c r="J34" s="188"/>
      <c r="K34" s="188"/>
      <c r="L34" s="188"/>
      <c r="M34" s="188"/>
      <c r="N34" s="188"/>
    </row>
    <row r="35" spans="1:14" ht="15" customHeight="1" x14ac:dyDescent="0.2"/>
    <row r="36" spans="1:14" ht="15" customHeight="1" x14ac:dyDescent="0.2"/>
    <row r="37" spans="1:14" ht="15" customHeight="1" x14ac:dyDescent="0.2"/>
    <row r="38" spans="1:14" ht="15" customHeight="1" x14ac:dyDescent="0.2"/>
    <row r="39" spans="1:14" ht="15" customHeight="1" x14ac:dyDescent="0.2"/>
    <row r="40" spans="1:14" ht="15" customHeight="1" x14ac:dyDescent="0.2"/>
    <row r="41" spans="1:14" ht="15" customHeight="1" x14ac:dyDescent="0.2"/>
    <row r="42" spans="1:14" ht="15" customHeight="1" x14ac:dyDescent="0.2"/>
    <row r="43" spans="1:14" ht="15" customHeight="1" x14ac:dyDescent="0.2"/>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sheetData>
  <mergeCells count="1">
    <mergeCell ref="A34:N3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showRuler="0" workbookViewId="0"/>
  </sheetViews>
  <sheetFormatPr baseColWidth="10" defaultColWidth="13.7109375" defaultRowHeight="12.75" x14ac:dyDescent="0.2"/>
  <cols>
    <col min="1" max="1" width="62.140625" customWidth="1"/>
    <col min="2" max="2" width="28.7109375" customWidth="1"/>
    <col min="3" max="3" width="13.5703125" customWidth="1"/>
    <col min="4" max="4" width="19.85546875" customWidth="1"/>
  </cols>
  <sheetData>
    <row r="1" spans="1:9" ht="16.7" customHeight="1" x14ac:dyDescent="0.25">
      <c r="A1" s="199" t="s">
        <v>275</v>
      </c>
      <c r="B1" s="199"/>
      <c r="C1" s="199"/>
      <c r="D1" s="199"/>
      <c r="E1" s="199"/>
      <c r="F1" s="199"/>
      <c r="G1" s="199"/>
      <c r="H1" s="199"/>
    </row>
    <row r="2" spans="1:9" ht="16.7" customHeight="1" x14ac:dyDescent="0.25">
      <c r="A2" s="118" t="s">
        <v>276</v>
      </c>
      <c r="B2" s="118" t="s">
        <v>277</v>
      </c>
      <c r="C2" s="118" t="s">
        <v>2</v>
      </c>
      <c r="D2" s="118" t="s">
        <v>278</v>
      </c>
      <c r="E2" s="119" t="s">
        <v>279</v>
      </c>
      <c r="F2" s="119" t="s">
        <v>280</v>
      </c>
      <c r="G2" s="119" t="s">
        <v>281</v>
      </c>
      <c r="H2" s="119" t="s">
        <v>282</v>
      </c>
    </row>
    <row r="3" spans="1:9" ht="16.7" customHeight="1" x14ac:dyDescent="0.25">
      <c r="A3" s="118" t="s">
        <v>283</v>
      </c>
      <c r="B3" s="118"/>
      <c r="C3" s="118"/>
      <c r="D3" s="118"/>
      <c r="E3" s="118"/>
      <c r="F3" s="118"/>
      <c r="G3" s="118"/>
      <c r="H3" s="120"/>
    </row>
    <row r="4" spans="1:9" ht="26.65" customHeight="1" x14ac:dyDescent="0.2">
      <c r="A4" s="194" t="s">
        <v>284</v>
      </c>
      <c r="B4" s="122" t="s">
        <v>285</v>
      </c>
      <c r="C4" s="123" t="s">
        <v>242</v>
      </c>
      <c r="D4" s="124" t="s">
        <v>286</v>
      </c>
      <c r="E4" s="125">
        <v>1.2</v>
      </c>
      <c r="F4" s="125">
        <v>-1.3</v>
      </c>
      <c r="G4" s="125">
        <v>-3.2</v>
      </c>
      <c r="H4" s="126">
        <v>-4.4000000000000004</v>
      </c>
      <c r="I4" s="183"/>
    </row>
    <row r="5" spans="1:9" ht="26.65" customHeight="1" x14ac:dyDescent="0.2">
      <c r="A5" s="195"/>
      <c r="B5" s="127" t="s">
        <v>287</v>
      </c>
      <c r="C5" s="128" t="s">
        <v>288</v>
      </c>
      <c r="D5" s="129" t="s">
        <v>289</v>
      </c>
      <c r="E5" s="130">
        <v>267.39999999999998</v>
      </c>
      <c r="F5" s="130">
        <v>266.8</v>
      </c>
      <c r="G5" s="131" t="s">
        <v>290</v>
      </c>
      <c r="H5" s="132">
        <v>262.2</v>
      </c>
      <c r="I5" s="183"/>
    </row>
    <row r="6" spans="1:9" ht="37.5" customHeight="1" x14ac:dyDescent="0.2">
      <c r="A6" s="196"/>
      <c r="B6" s="133" t="s">
        <v>291</v>
      </c>
      <c r="C6" s="134" t="s">
        <v>242</v>
      </c>
      <c r="D6" s="135" t="s">
        <v>292</v>
      </c>
      <c r="E6" s="136">
        <v>-11.6</v>
      </c>
      <c r="F6" s="136">
        <v>-13.1</v>
      </c>
      <c r="G6" s="137" t="s">
        <v>293</v>
      </c>
      <c r="H6" s="138">
        <v>-31.4</v>
      </c>
      <c r="I6" s="183"/>
    </row>
    <row r="7" spans="1:9" ht="26.65" customHeight="1" x14ac:dyDescent="0.2">
      <c r="A7" s="197" t="s">
        <v>294</v>
      </c>
      <c r="B7" s="140" t="s">
        <v>295</v>
      </c>
      <c r="C7" s="141" t="s">
        <v>296</v>
      </c>
      <c r="D7" s="142" t="s">
        <v>297</v>
      </c>
      <c r="E7" s="143">
        <v>1</v>
      </c>
      <c r="F7" s="144">
        <v>0</v>
      </c>
      <c r="G7" s="144">
        <v>0</v>
      </c>
      <c r="H7" s="145">
        <v>0</v>
      </c>
      <c r="I7" s="183"/>
    </row>
    <row r="8" spans="1:9" ht="49.15" customHeight="1" x14ac:dyDescent="0.2">
      <c r="A8" s="198"/>
      <c r="B8" s="146" t="s">
        <v>298</v>
      </c>
      <c r="C8" s="128" t="s">
        <v>296</v>
      </c>
      <c r="D8" s="129" t="s">
        <v>299</v>
      </c>
      <c r="E8" s="130">
        <v>0.6</v>
      </c>
      <c r="F8" s="130">
        <v>-0.4</v>
      </c>
      <c r="G8" s="147">
        <v>-0.06</v>
      </c>
      <c r="H8" s="148">
        <v>-0.17</v>
      </c>
      <c r="I8" s="183"/>
    </row>
    <row r="9" spans="1:9" ht="49.15" customHeight="1" x14ac:dyDescent="0.2">
      <c r="A9" s="196"/>
      <c r="B9" s="133" t="s">
        <v>300</v>
      </c>
      <c r="C9" s="134" t="s">
        <v>301</v>
      </c>
      <c r="D9" s="135" t="s">
        <v>302</v>
      </c>
      <c r="E9" s="149">
        <v>0.53600000000000003</v>
      </c>
      <c r="F9" s="149">
        <v>0.38500000000000001</v>
      </c>
      <c r="G9" s="137" t="s">
        <v>303</v>
      </c>
      <c r="H9" s="150">
        <v>0.437</v>
      </c>
      <c r="I9" s="183"/>
    </row>
    <row r="10" spans="1:9" ht="37.5" customHeight="1" x14ac:dyDescent="0.2">
      <c r="A10" s="151" t="s">
        <v>304</v>
      </c>
      <c r="B10" s="152" t="s">
        <v>305</v>
      </c>
      <c r="C10" s="153" t="s">
        <v>306</v>
      </c>
      <c r="D10" s="154" t="s">
        <v>307</v>
      </c>
      <c r="E10" s="155">
        <v>10.1</v>
      </c>
      <c r="F10" s="155">
        <v>14.1</v>
      </c>
      <c r="G10" s="156" t="s">
        <v>308</v>
      </c>
      <c r="H10" s="157">
        <v>31</v>
      </c>
      <c r="I10" s="183"/>
    </row>
    <row r="11" spans="1:9" ht="49.15" customHeight="1" x14ac:dyDescent="0.2">
      <c r="A11" s="139" t="s">
        <v>309</v>
      </c>
      <c r="B11" s="158" t="s">
        <v>310</v>
      </c>
      <c r="C11" s="159" t="s">
        <v>296</v>
      </c>
      <c r="D11" s="160" t="s">
        <v>311</v>
      </c>
      <c r="E11" s="161">
        <v>0.2</v>
      </c>
      <c r="F11" s="161">
        <v>0.2</v>
      </c>
      <c r="G11" s="162" t="s">
        <v>312</v>
      </c>
      <c r="H11" s="163">
        <v>0.5</v>
      </c>
      <c r="I11" s="183"/>
    </row>
    <row r="12" spans="1:9" ht="16.7" customHeight="1" x14ac:dyDescent="0.25">
      <c r="A12" s="117" t="s">
        <v>313</v>
      </c>
      <c r="B12" s="117"/>
      <c r="C12" s="117"/>
      <c r="D12" s="117"/>
      <c r="E12" s="117"/>
      <c r="F12" s="117"/>
      <c r="G12" s="117"/>
      <c r="H12" s="117"/>
    </row>
    <row r="13" spans="1:9" ht="37.5" customHeight="1" x14ac:dyDescent="0.2">
      <c r="A13" s="121" t="s">
        <v>314</v>
      </c>
      <c r="B13" s="164" t="s">
        <v>315</v>
      </c>
      <c r="C13" s="165" t="s">
        <v>316</v>
      </c>
      <c r="D13" s="166" t="s">
        <v>317</v>
      </c>
      <c r="E13" s="167">
        <v>11.3</v>
      </c>
      <c r="F13" s="167">
        <v>8.3000000000000007</v>
      </c>
      <c r="G13" s="168" t="s">
        <v>318</v>
      </c>
      <c r="H13" s="169">
        <v>5.4</v>
      </c>
      <c r="I13" s="183"/>
    </row>
    <row r="14" spans="1:9" ht="16.7" customHeight="1" x14ac:dyDescent="0.25">
      <c r="A14" s="117" t="s">
        <v>319</v>
      </c>
      <c r="B14" s="117"/>
      <c r="C14" s="117"/>
      <c r="D14" s="117"/>
      <c r="E14" s="117"/>
      <c r="F14" s="117"/>
      <c r="G14" s="117"/>
      <c r="H14" s="117"/>
    </row>
    <row r="15" spans="1:9" ht="49.15" customHeight="1" x14ac:dyDescent="0.2">
      <c r="A15" s="194" t="s">
        <v>320</v>
      </c>
      <c r="B15" s="170" t="s">
        <v>321</v>
      </c>
      <c r="C15" s="123" t="s">
        <v>242</v>
      </c>
      <c r="D15" s="124" t="s">
        <v>322</v>
      </c>
      <c r="E15" s="125">
        <v>86.6</v>
      </c>
      <c r="F15" s="125">
        <v>89.6</v>
      </c>
      <c r="G15" s="171" t="s">
        <v>323</v>
      </c>
      <c r="H15" s="172">
        <v>98.2</v>
      </c>
      <c r="I15" s="183"/>
    </row>
    <row r="16" spans="1:9" ht="37.5" customHeight="1" x14ac:dyDescent="0.2">
      <c r="A16" s="198"/>
      <c r="B16" s="173" t="s">
        <v>324</v>
      </c>
      <c r="C16" s="128" t="s">
        <v>242</v>
      </c>
      <c r="D16" s="129" t="s">
        <v>325</v>
      </c>
      <c r="E16" s="130">
        <v>80.7</v>
      </c>
      <c r="F16" s="130">
        <v>84.5</v>
      </c>
      <c r="G16" s="131" t="s">
        <v>326</v>
      </c>
      <c r="H16" s="132">
        <v>93.8</v>
      </c>
      <c r="I16" s="183"/>
    </row>
    <row r="17" spans="1:9" ht="37.5" customHeight="1" x14ac:dyDescent="0.2">
      <c r="A17" s="196"/>
      <c r="B17" s="174" t="s">
        <v>327</v>
      </c>
      <c r="C17" s="134" t="s">
        <v>242</v>
      </c>
      <c r="D17" s="135" t="s">
        <v>328</v>
      </c>
      <c r="E17" s="175">
        <v>0</v>
      </c>
      <c r="F17" s="136">
        <v>0</v>
      </c>
      <c r="G17" s="136">
        <v>0</v>
      </c>
      <c r="H17" s="138">
        <v>0</v>
      </c>
      <c r="I17" s="183"/>
    </row>
    <row r="18" spans="1:9" ht="49.15" customHeight="1" x14ac:dyDescent="0.2">
      <c r="A18" s="151" t="s">
        <v>329</v>
      </c>
      <c r="B18" s="152" t="s">
        <v>330</v>
      </c>
      <c r="C18" s="153" t="s">
        <v>242</v>
      </c>
      <c r="D18" s="154" t="s">
        <v>331</v>
      </c>
      <c r="E18" s="155">
        <v>25</v>
      </c>
      <c r="F18" s="155">
        <v>66.7</v>
      </c>
      <c r="G18" s="176" t="s">
        <v>332</v>
      </c>
      <c r="H18" s="157">
        <v>0</v>
      </c>
      <c r="I18" s="183"/>
    </row>
    <row r="19" spans="1:9" ht="37.5" customHeight="1" x14ac:dyDescent="0.2">
      <c r="A19" s="177" t="s">
        <v>333</v>
      </c>
      <c r="B19" s="177" t="s">
        <v>334</v>
      </c>
      <c r="C19" s="178" t="s">
        <v>242</v>
      </c>
      <c r="D19" s="179" t="s">
        <v>335</v>
      </c>
      <c r="E19" s="180">
        <v>54.4</v>
      </c>
      <c r="F19" s="180">
        <v>87</v>
      </c>
      <c r="G19" s="181">
        <v>87</v>
      </c>
      <c r="H19" s="182">
        <v>87</v>
      </c>
      <c r="I19" s="183"/>
    </row>
    <row r="20" spans="1:9" ht="15.75" customHeight="1" x14ac:dyDescent="0.2">
      <c r="A20" s="200" t="s">
        <v>336</v>
      </c>
      <c r="B20" s="200"/>
      <c r="C20" s="200"/>
      <c r="D20" s="200"/>
      <c r="E20" s="200"/>
      <c r="F20" s="200"/>
      <c r="G20" s="200"/>
      <c r="H20" s="200"/>
    </row>
    <row r="21" spans="1:9" ht="15.75" customHeight="1" x14ac:dyDescent="0.2">
      <c r="A21" s="192" t="s">
        <v>337</v>
      </c>
      <c r="B21" s="192"/>
      <c r="C21" s="192"/>
      <c r="D21" s="192"/>
      <c r="E21" s="192"/>
      <c r="F21" s="192"/>
      <c r="G21" s="192"/>
      <c r="H21" s="192"/>
    </row>
    <row r="22" spans="1:9" ht="15.75" customHeight="1" x14ac:dyDescent="0.2">
      <c r="A22" s="193" t="s">
        <v>338</v>
      </c>
      <c r="B22" s="193"/>
      <c r="C22" s="193"/>
      <c r="D22" s="193"/>
      <c r="E22" s="193"/>
      <c r="F22" s="193"/>
      <c r="G22" s="193"/>
      <c r="H22" s="193"/>
    </row>
    <row r="23" spans="1:9" ht="15.75" customHeight="1" x14ac:dyDescent="0.2">
      <c r="A23" s="193" t="s">
        <v>339</v>
      </c>
      <c r="B23" s="193"/>
      <c r="C23" s="193"/>
      <c r="D23" s="193"/>
      <c r="E23" s="193"/>
      <c r="F23" s="193"/>
      <c r="G23" s="193"/>
      <c r="H23" s="193"/>
    </row>
    <row r="24" spans="1:9" ht="15.75" customHeight="1" x14ac:dyDescent="0.2">
      <c r="A24" s="193" t="s">
        <v>340</v>
      </c>
      <c r="B24" s="193"/>
      <c r="C24" s="193"/>
      <c r="D24" s="193"/>
      <c r="E24" s="193"/>
      <c r="F24" s="193"/>
      <c r="G24" s="193"/>
      <c r="H24" s="193"/>
    </row>
    <row r="25" spans="1:9" ht="15.75" customHeight="1" x14ac:dyDescent="0.2">
      <c r="A25" s="193" t="s">
        <v>341</v>
      </c>
      <c r="B25" s="193"/>
      <c r="C25" s="193"/>
      <c r="D25" s="193"/>
      <c r="E25" s="193"/>
      <c r="F25" s="193"/>
      <c r="G25" s="193"/>
      <c r="H25" s="193"/>
    </row>
    <row r="26" spans="1:9" ht="15.75" customHeight="1" x14ac:dyDescent="0.2">
      <c r="A26" s="193" t="s">
        <v>342</v>
      </c>
      <c r="B26" s="193"/>
      <c r="C26" s="193"/>
      <c r="D26" s="193"/>
      <c r="E26" s="193"/>
      <c r="F26" s="193"/>
      <c r="G26" s="193"/>
      <c r="H26" s="193"/>
    </row>
    <row r="27" spans="1:9" ht="15.75" customHeight="1" x14ac:dyDescent="0.2">
      <c r="A27" s="193" t="s">
        <v>343</v>
      </c>
      <c r="B27" s="193"/>
      <c r="C27" s="193"/>
      <c r="D27" s="193"/>
      <c r="E27" s="193"/>
      <c r="F27" s="193"/>
      <c r="G27" s="193"/>
      <c r="H27" s="193"/>
    </row>
    <row r="28" spans="1:9" ht="15.75" customHeight="1" x14ac:dyDescent="0.2">
      <c r="A28" s="193" t="s">
        <v>344</v>
      </c>
      <c r="B28" s="193"/>
      <c r="C28" s="193"/>
      <c r="D28" s="193"/>
      <c r="E28" s="193"/>
      <c r="F28" s="193"/>
      <c r="G28" s="193"/>
      <c r="H28" s="193"/>
    </row>
    <row r="29" spans="1:9" ht="15" customHeight="1" x14ac:dyDescent="0.2"/>
  </sheetData>
  <mergeCells count="13">
    <mergeCell ref="A4:A6"/>
    <mergeCell ref="A7:A9"/>
    <mergeCell ref="A1:H1"/>
    <mergeCell ref="A15:A17"/>
    <mergeCell ref="A20:H20"/>
    <mergeCell ref="A21:H21"/>
    <mergeCell ref="A22:H22"/>
    <mergeCell ref="A23:H23"/>
    <mergeCell ref="A24:H24"/>
    <mergeCell ref="A28:H28"/>
    <mergeCell ref="A27:H27"/>
    <mergeCell ref="A26:H26"/>
    <mergeCell ref="A25:H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Customer Segments</vt:lpstr>
      <vt:lpstr>Key figures continuing op.</vt:lpstr>
      <vt:lpstr>Income statement</vt:lpstr>
      <vt:lpstr>Balance sheet</vt:lpstr>
      <vt:lpstr>Statement of cash flows </vt:lpstr>
      <vt:lpstr>Ten-year summary K+S Group</vt:lpstr>
      <vt:lpstr>ESG</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Beuermann, Esther</cp:lastModifiedBy>
  <cp:revision>2</cp:revision>
  <dcterms:created xsi:type="dcterms:W3CDTF">2025-08-08T14:09:48Z</dcterms:created>
  <dcterms:modified xsi:type="dcterms:W3CDTF">2025-08-11T09:04:57Z</dcterms:modified>
</cp:coreProperties>
</file>